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5790" activeTab="0"/>
  </bookViews>
  <sheets>
    <sheet name="CRONOGRAMA" sheetId="1" r:id="rId1"/>
    <sheet name="ORÇAMENTO" sheetId="2" r:id="rId2"/>
    <sheet name="COMPOSIÇÕES - UBS" sheetId="3" r:id="rId3"/>
  </sheets>
  <definedNames>
    <definedName name="_xlnm.Print_Area" localSheetId="1">'ORÇAMENTO'!$A$1:$H$243</definedName>
    <definedName name="_xlnm.Print_Titles" localSheetId="1">'ORÇAMENTO'!$1:$9</definedName>
  </definedNames>
  <calcPr fullCalcOnLoad="1"/>
</workbook>
</file>

<file path=xl/sharedStrings.xml><?xml version="1.0" encoding="utf-8"?>
<sst xmlns="http://schemas.openxmlformats.org/spreadsheetml/2006/main" count="863" uniqueCount="551">
  <si>
    <t>PLANILHA ORÇAMENTÁRIA</t>
  </si>
  <si>
    <t>Código</t>
  </si>
  <si>
    <t>Descrição</t>
  </si>
  <si>
    <t>Ud</t>
  </si>
  <si>
    <t>Qt.</t>
  </si>
  <si>
    <t>V. Unit.</t>
  </si>
  <si>
    <t>V. Total</t>
  </si>
  <si>
    <t>m³</t>
  </si>
  <si>
    <t>m²</t>
  </si>
  <si>
    <t>kg</t>
  </si>
  <si>
    <t>ESTRUTURA</t>
  </si>
  <si>
    <t>COBERTURA</t>
  </si>
  <si>
    <t>ud</t>
  </si>
  <si>
    <t>LIMPEZA FINAL DA OBRA</t>
  </si>
  <si>
    <t>TOTAL</t>
  </si>
  <si>
    <t>VIDRO</t>
  </si>
  <si>
    <t>74209/001</t>
  </si>
  <si>
    <t>74254/002</t>
  </si>
  <si>
    <t>ARMACAO ACO CA-50, DIAM. 6,3 (1/4) À 12,5MM(1/2) -FORNECIMENTO/ CORTE(PERDA DE 10%) / DOBRA / COLOCAÇÃO.</t>
  </si>
  <si>
    <t>IMPERMEABILIZAÇÃO</t>
  </si>
  <si>
    <t>74106/001</t>
  </si>
  <si>
    <t>73942/002</t>
  </si>
  <si>
    <t>M²</t>
  </si>
  <si>
    <t>PT</t>
  </si>
  <si>
    <t>74230/001</t>
  </si>
  <si>
    <t>74130/001</t>
  </si>
  <si>
    <t>74130/003</t>
  </si>
  <si>
    <t>74104/001</t>
  </si>
  <si>
    <t>73992/001</t>
  </si>
  <si>
    <t>74242/001</t>
  </si>
  <si>
    <t>73910/007</t>
  </si>
  <si>
    <t>74176/001</t>
  </si>
  <si>
    <t>74065/002</t>
  </si>
  <si>
    <t>74071/001</t>
  </si>
  <si>
    <t>74185/001</t>
  </si>
  <si>
    <t>74131/004</t>
  </si>
  <si>
    <t>Referência:</t>
  </si>
  <si>
    <t>Propietário: PREFEITURA MUNICIPAL DE JACIARA</t>
  </si>
  <si>
    <t>Área:</t>
  </si>
  <si>
    <t>Data:</t>
  </si>
  <si>
    <t>CRONOGRAMA FÍSICO - FINANCEIRO</t>
  </si>
  <si>
    <t>ETAPA</t>
  </si>
  <si>
    <t>VALOR</t>
  </si>
  <si>
    <t>1º Mês</t>
  </si>
  <si>
    <t>%</t>
  </si>
  <si>
    <t>2º Mês</t>
  </si>
  <si>
    <t>3º Mês</t>
  </si>
  <si>
    <t>4º Mês</t>
  </si>
  <si>
    <t>Total</t>
  </si>
  <si>
    <t>VALOR ACUMULADO</t>
  </si>
  <si>
    <t>BDI : 25 %</t>
  </si>
  <si>
    <t>VALOR TOTAL</t>
  </si>
  <si>
    <t xml:space="preserve">V. Unit. Com BDI </t>
  </si>
  <si>
    <t>1.0</t>
  </si>
  <si>
    <t>1.1</t>
  </si>
  <si>
    <t>1.2</t>
  </si>
  <si>
    <t>1.3</t>
  </si>
  <si>
    <t>1.4</t>
  </si>
  <si>
    <t>1.5</t>
  </si>
  <si>
    <t>1.6</t>
  </si>
  <si>
    <t>ÍTEM</t>
  </si>
  <si>
    <t>2.0</t>
  </si>
  <si>
    <t>2.1</t>
  </si>
  <si>
    <t>2.2</t>
  </si>
  <si>
    <t>2.3</t>
  </si>
  <si>
    <t>2.4</t>
  </si>
  <si>
    <t>3.0</t>
  </si>
  <si>
    <t>3.1</t>
  </si>
  <si>
    <t>3.2</t>
  </si>
  <si>
    <t>3.3</t>
  </si>
  <si>
    <t>3.4</t>
  </si>
  <si>
    <t>4.0</t>
  </si>
  <si>
    <t>4.1</t>
  </si>
  <si>
    <t>4.3</t>
  </si>
  <si>
    <t>4.4</t>
  </si>
  <si>
    <t>4.5</t>
  </si>
  <si>
    <t>4.6</t>
  </si>
  <si>
    <t>5.0</t>
  </si>
  <si>
    <t>5.1</t>
  </si>
  <si>
    <t>6.0</t>
  </si>
  <si>
    <t>6.1</t>
  </si>
  <si>
    <t>6.2</t>
  </si>
  <si>
    <t>6.3</t>
  </si>
  <si>
    <t>7.0</t>
  </si>
  <si>
    <t>7.1</t>
  </si>
  <si>
    <t>8.0</t>
  </si>
  <si>
    <t>8.1</t>
  </si>
  <si>
    <t>8.2</t>
  </si>
  <si>
    <t>9.0</t>
  </si>
  <si>
    <t>9.1</t>
  </si>
  <si>
    <t>9.2</t>
  </si>
  <si>
    <t>9.3</t>
  </si>
  <si>
    <t>9.4</t>
  </si>
  <si>
    <t>9.5</t>
  </si>
  <si>
    <t>10.0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</si>
  <si>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</si>
  <si>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</si>
  <si>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</si>
  <si>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</si>
  <si>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</si>
  <si>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</si>
  <si>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</si>
  <si>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</si>
  <si>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</si>
  <si>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11.0</t>
  </si>
  <si>
    <t>11.1</t>
  </si>
  <si>
    <t>11.2</t>
  </si>
  <si>
    <t>11.3</t>
  </si>
  <si>
    <t>12.0</t>
  </si>
  <si>
    <t>12.1</t>
  </si>
  <si>
    <t>12.2</t>
  </si>
  <si>
    <t>12.3</t>
  </si>
  <si>
    <t>12.4</t>
  </si>
  <si>
    <t>13.0</t>
  </si>
  <si>
    <t>13.1</t>
  </si>
  <si>
    <t>13.3</t>
  </si>
  <si>
    <t>13.4</t>
  </si>
  <si>
    <t>74070/003</t>
  </si>
  <si>
    <t>INSUMO</t>
  </si>
  <si>
    <t>QUANTIDADE</t>
  </si>
  <si>
    <t>CUSTO UNITÁRIO</t>
  </si>
  <si>
    <t>CUSTO TOTAL</t>
  </si>
  <si>
    <t>MATERIAL</t>
  </si>
  <si>
    <t>PREÇO DE CUSTO</t>
  </si>
  <si>
    <t>CUSTO/UD</t>
  </si>
  <si>
    <t>VIDRO TEMPERADO INCOLOR ESPESSURA 8MM</t>
  </si>
  <si>
    <t>CÓDIGO</t>
  </si>
  <si>
    <t>SERVIÇO</t>
  </si>
  <si>
    <t xml:space="preserve"> UNIDADE</t>
  </si>
  <si>
    <t>CUSTO</t>
  </si>
  <si>
    <t>CUSTO/M²</t>
  </si>
  <si>
    <t>72119 -(SINAPI)</t>
  </si>
  <si>
    <t>IR0028 - SINFRA-MT</t>
  </si>
  <si>
    <t>DIVERSOS SOBRE MATERIAIS PARA A COLOCACAO DE VIDROS (TEMPERADO, E=8 MM)</t>
  </si>
  <si>
    <t>MATERIAL - FERRAGENS</t>
  </si>
  <si>
    <t>VIDRO TEMPERADO INCOLOR ESPESSURA 8MM - M²</t>
  </si>
  <si>
    <t>MÃO DE OBRA - SIMILAR AO CÓDIGO 72248</t>
  </si>
  <si>
    <t>VIDRO TEMPERADO INCOLOR ESPESSURA 10MM - M²</t>
  </si>
  <si>
    <t>72120 -(SINAPI)</t>
  </si>
  <si>
    <t>VIDRO TEMPERADO INCOLOR ESPESSURA 10MM</t>
  </si>
  <si>
    <t>IR0026 - SINFRA-MT</t>
  </si>
  <si>
    <t>DIVERSOS SOBRE MATERIAIS PARA A COLOCACAO DE VIDROS (TEMPERADO, E=10 MM)</t>
  </si>
  <si>
    <t>LAVATÓRIO DE LOUÇA BRANCO  - UD</t>
  </si>
  <si>
    <t>73947/001 -(SINAPI)</t>
  </si>
  <si>
    <t>UD</t>
  </si>
  <si>
    <t>LAVATORIO LOUCA BR MEDIO LUXO C/LADRAO MED 55X45 RABICHO CROMADO DE  1/2", C/COLUNA INCL ACESSORIOS DE FIXACAO.FERRAGENS EM METAL CROMADO SIFAO 1680 DE 1"X1.1/4" APARELHO MISTURADOR 1875/C45 C/AREJADOR VAL VULA DE ESCOAMENTO 1603 RABICHO EM PVC. - FORNECIMENTO</t>
  </si>
  <si>
    <t>ENCANADOR OU BOMBEIRO HIDRÁULICO</t>
  </si>
  <si>
    <t>H</t>
  </si>
  <si>
    <t>AJUDANTE DE INSTALADOR HIDRÁULICO</t>
  </si>
  <si>
    <t>CUSTO/H</t>
  </si>
  <si>
    <t>MÃO DE OBRA  - SIMILAR AO CÓDIGO (6049)</t>
  </si>
  <si>
    <t>ITEM - 10.4</t>
  </si>
  <si>
    <t>ITEM - 10.3</t>
  </si>
  <si>
    <t>ITEM - 17.7</t>
  </si>
  <si>
    <t>CRONOGRAMA FÍSICO-FINANCEIRO</t>
  </si>
  <si>
    <t>Obra: CONSTRUÇÃO UNIDADE BASICA DE SAÚDE  '' PADRÃO 01''</t>
  </si>
  <si>
    <t>ÁREA: Construção: 267,27 m²</t>
  </si>
  <si>
    <t>PLACADEOBRAEMCHAPADEACOGALVANIZADO-PADRÃOMINISTERIODASAUDE 1,50X3,00M</t>
  </si>
  <si>
    <t>MOBILIZAÇÃO - CANTEIRO DE OBRAS - DEMOLIÇÕES</t>
  </si>
  <si>
    <t>LOCACAOCONVENCIONALDEOBRA,ATRAVÉSDEGABARITODETABUASCORRIDAS LOCACAOCONVENCIONALDEOBRA,ATRAVÉSDEGABARITODETABUASCORRIDASPONTALETADAS A CADA 1,50M</t>
  </si>
  <si>
    <t>74220/001</t>
  </si>
  <si>
    <t>TAPUMEDECHAPADEMADEIRACOMPENSADACOMPORTÕES,INCL.PINTURA-no noalinhamento frontal</t>
  </si>
  <si>
    <t>LIMPEZAMECANIZADADETERRENO,INCLUSIVERETIRADADEARVORESENTRE0,05CMATÉ 0,15M</t>
  </si>
  <si>
    <t>73960/001</t>
  </si>
  <si>
    <t>INSTAL/LIGACAOPROVISORIAELETRICABAIXATENSAOP/CANTOBRAOBRA,M3-CHAVE 100A CARGA 3KWH,20CV EXCL FORN MEDIDOR</t>
  </si>
  <si>
    <t>73784/001</t>
  </si>
  <si>
    <t>LIGAÇÃO DE ESGOTO</t>
  </si>
  <si>
    <t>LIGAÇÃO PROVISÓRIA DE ÁGUA PARA OBRA</t>
  </si>
  <si>
    <t>73803/001</t>
  </si>
  <si>
    <t>GALPÃOABERTOPARAOFICINAEDEPÓSITODECANTEIRODEOBRAS,EMMADEIRA</t>
  </si>
  <si>
    <t>BARRACAODEOBRAEMCHAPADEMADEIRACOMPENSADACOMBANHEIRO,COBERTURAEMFIBROCIMENTO4MM,INCLUSOINSTALACOESHIDRO-SANITARIAS E ELETRICAS</t>
  </si>
  <si>
    <t>1.7</t>
  </si>
  <si>
    <t>1.8</t>
  </si>
  <si>
    <t>1.9</t>
  </si>
  <si>
    <t>MOVIMENTO DE TERRA</t>
  </si>
  <si>
    <t>73965/010</t>
  </si>
  <si>
    <t>ESCAVACAO MANUAL DE VALAS OU FUNDAÇÕES</t>
  </si>
  <si>
    <t>REATERRO DE VALA/CAVA COM MATERIAL REAPROVEITADO - FUNDAÇÃO</t>
  </si>
  <si>
    <t>CARGA E DESCARGA MECANIZADAS EM CAMINHAO BASCULANTE</t>
  </si>
  <si>
    <t>TRANSPORTE DE ENTULHO COM CAMINHAO BASCULANTE 6 M3, RODOVIA PAVIMENTADA</t>
  </si>
  <si>
    <t>73931/003</t>
  </si>
  <si>
    <t>ESTRUTURA EM MADEIRA APARELHADA, PARA TELHA CERAMICA, APOIADA EM PAREDE</t>
  </si>
  <si>
    <t>73938/003</t>
  </si>
  <si>
    <t>COBERTURA EM TELHA CERAMICA TIPO FRANCESA, EXCLUINDO MADEIRAMENTO</t>
  </si>
  <si>
    <t>COBERTURA EM POLICARBONATO, INCL. ESTRUTURA METÁLICA</t>
  </si>
  <si>
    <t>CUMEEIRACOMTELHACERAMICAEMBOÇADACOMARGAMASSATRACO1:2:8(CIMENTO,CAL E AREIA)</t>
  </si>
  <si>
    <t>m</t>
  </si>
  <si>
    <t>CALHA EM CHAPA DE ACO GALVANIZADO</t>
  </si>
  <si>
    <t>RUFOS, CONTRA-RUFOS, AGUA-FURTADA EM CHAPA DE ACO GALVANIZADO</t>
  </si>
  <si>
    <t>FUNDAÇÃO E ESTRUTURA</t>
  </si>
  <si>
    <t>FUNDAÇÃO</t>
  </si>
  <si>
    <t>74156/003</t>
  </si>
  <si>
    <t>ESTACAATRADO(BROCA)DIAMETRO=20CM,EMCONCRETOMOLDADOINLOCO,15MPA, SEM ARMACAO</t>
  </si>
  <si>
    <t>ARMACAOACOCA-50,DIAM.6,3(1/4)À12,5MM(1/2)-FORNECIMENTO/CORTE(PERDADE10%) / DOBRA / COLOCAÇÃO</t>
  </si>
  <si>
    <t>74164/004</t>
  </si>
  <si>
    <t>LASTRO DE BRITA</t>
  </si>
  <si>
    <t>74007/001</t>
  </si>
  <si>
    <t>FORMA DE MADEIRA COMUM PARA FUNDACOES</t>
  </si>
  <si>
    <t>4.2</t>
  </si>
  <si>
    <t>4.7</t>
  </si>
  <si>
    <t>ARMACAODEACOCA-60DIAM.3,4A6,0MM-FORNECIMENTO/CORTE(C/PERDADE10%)/ DOBRA / COLOCAÇÃO</t>
  </si>
  <si>
    <t>74138/003</t>
  </si>
  <si>
    <t>CONCRETOUSINADOBOMBEADOFCK=25MPA,INCLUSIVECOLOCAÇÃO,ESPALHAMENTOE ACABAMENTO</t>
  </si>
  <si>
    <t>FORMAPARAESTRUTURASDECONCRETO(PILAR,VIGAELAJE)EMCHAPADEMADEIRACOMPENSADARESINADA,DE1,10X2,20,ESPESSURA=12MM,05UTILIZACOES.(FABRICACAO, MONTAGEM E DESMONTAGEM)</t>
  </si>
  <si>
    <t>LAJE PRE - MOLDADA,INCLUSOESCORAMENTO,CONCRETO E ARMADURA COMPLEMENTAR</t>
  </si>
  <si>
    <t>74200/001</t>
  </si>
  <si>
    <t>VERGA,CONTRA-VERGAEMCONCRETOPRÉ-MOLDADO,10X10CM,FCK=20MPA(PREPARO COM BETONEIRA) AÇO CA60, BITOLA FINA, INCLUSIVE FORMAS TABUA 3A</t>
  </si>
  <si>
    <t>4.8</t>
  </si>
  <si>
    <t>4.9</t>
  </si>
  <si>
    <t>4.10</t>
  </si>
  <si>
    <t>4.11</t>
  </si>
  <si>
    <t>4.12</t>
  </si>
  <si>
    <t>M3</t>
  </si>
  <si>
    <t>4.13</t>
  </si>
  <si>
    <t>ALVENARIA - VEDAÇÃO</t>
  </si>
  <si>
    <t>MUROS</t>
  </si>
  <si>
    <t>MURO EM TIJOLO CERAMICO FURADO10X20X20CM,1/2VEZ,ASSENTADO EM ARGAMASSA TRACO1:2:8(CIMENTO,CALEAREIA),JUNTAS12MM,INCLUSO FUNDAÇÃOE ESTRUTURA - CONTORNO DO RESERV. ÁGUAS PLUVIAIS</t>
  </si>
  <si>
    <t>5.2</t>
  </si>
  <si>
    <t>IMPERMEABILIZAÇÃO COM PINTURA BETUMINOSA (BALDRAMES)</t>
  </si>
  <si>
    <t>IMPERMEABILIZACAO COM MANTA ASFALTICA 3MM - Lajes</t>
  </si>
  <si>
    <t>PROTECAOMECANICACOMARGAMASSATRACO1:3(CIMENTOEAREIA),ESPESSURA2CM - Lajes</t>
  </si>
  <si>
    <t>REVESTIMENTOS - PISOS, PAREDES E TETOS</t>
  </si>
  <si>
    <t>PISO</t>
  </si>
  <si>
    <t>73892/001</t>
  </si>
  <si>
    <t>PISO(CALCADA)EMCONCRETO(CIMENTO/AREIA/SEIXOROLADO)PREPAROMECANICO,E ESPESSURA DE 7CM (contorno ubs)</t>
  </si>
  <si>
    <t>PAVIMENTAÇÃO EM PAVER REJUNTADO COM PÓ DE PEDRA, INCL BASE DE PÓ DE PEDRA - (acesso ambulâncias e estacionamento)</t>
  </si>
  <si>
    <t>74223/001</t>
  </si>
  <si>
    <t>74012/001</t>
  </si>
  <si>
    <t>SARJETAEMCONCRETO,PREPAROMANUAL,COM SEIXO ROLADO, ESPESSURA=8CM, LARGURA = 40CM</t>
  </si>
  <si>
    <t>RODAPÉCERAMICOH=10CM,ASSENTADACOMARGAMASSACOLANTE,COMREJUNTAMENTO EM EPOXI</t>
  </si>
  <si>
    <t>SOLEIRA DE GRANITO - PORTAS</t>
  </si>
  <si>
    <t>PAREDE</t>
  </si>
  <si>
    <t>CHAPISCOEMPAREDESEXTERNASTRACO1:3(CIMENTOEAREIA),ESPESSURA0,5CM,PREPARO MECANICO</t>
  </si>
  <si>
    <t>CHAPISCO EM PAREDES EXTERNAS TRACO1:3(CIMENTOEAREIA), ESPESSURA0,5CM, PREPARO MECANICO</t>
  </si>
  <si>
    <t>CHAPISCOEMPAREDESINTERNASTRACO1:4(CIMENTOEAREIA),ESPESSURA0,5CM,PREPARO MECANICO</t>
  </si>
  <si>
    <t>EMBOCOPAULISTA(MASSAUNICA)EMPAREDE,TRACO1:2:8(CIMENTO,CALEAREIA),PREPARO MECANICO - ESP 2CM</t>
  </si>
  <si>
    <t>REVESTIMENTOCERÂMICO20X20CM,ASSENTADACOMARGAMASSACOLANTE,COMREJUNTAMENTO EM EPOXI</t>
  </si>
  <si>
    <t>PINTURA LATEX ACRILICA AMBIENTES INTERNOS, DUAS DEMAOS</t>
  </si>
  <si>
    <t>PEITORIL DE GRANITO (JANELAS)</t>
  </si>
  <si>
    <t>PINTURA EXTERNA EM TEXTURA ACRILICA</t>
  </si>
  <si>
    <t>TETO</t>
  </si>
  <si>
    <t>CHAPISCOEMTETOSTRACO1:3(CIMENTOEAREIA),ESPESSURA0,5CM,PREPAROMECANICO</t>
  </si>
  <si>
    <t>EMBOCOPAULISTA(MASSAUNICA)EMTETO,TRACO1:2:8(CIMENTO,CALEAREIA),PREPARO MECANICO - ESP 1,5CM</t>
  </si>
  <si>
    <t>73792/001</t>
  </si>
  <si>
    <t>FORRO DE GESSO</t>
  </si>
  <si>
    <t>MURO DE FECHAMENTO DO RESERV. REAPROVEITAMENTO DE ÁGUA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</si>
  <si>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</si>
  <si>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</si>
  <si>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</si>
  <si>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</si>
  <si>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</si>
  <si>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</si>
  <si>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</si>
  <si>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</si>
  <si>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</si>
  <si>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</si>
  <si>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</si>
  <si>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</si>
  <si>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</si>
  <si>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</si>
  <si>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</si>
  <si>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</si>
  <si>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</si>
  <si>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</si>
  <si>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</si>
  <si>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</si>
  <si>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</si>
  <si>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</si>
  <si>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7.24</t>
  </si>
  <si>
    <t>7.25</t>
  </si>
  <si>
    <t>7.26</t>
  </si>
  <si>
    <t>7.27</t>
  </si>
  <si>
    <t>ESQUARIAS</t>
  </si>
  <si>
    <t>MADEIRA</t>
  </si>
  <si>
    <t>PORTADEMADEIRACOMPENSADALISAPARAPINTURA,0,80X2,10M,INCLUSOADUELA1A, ALIZAR 1A E DOBRADICA COM ANEL</t>
  </si>
  <si>
    <t>PORTADEMADEIRACOMPENSADALISAPARAPINTURA,0,90X2,10M,INCLUSOADUELA1A, ALIZAR 1A E DOBRADICA COM ANEL</t>
  </si>
  <si>
    <t>PORTADEMADEIRACOMPENSADALISAPARAPINTURA,1,00X2,10M,INCLUSOADUELA1A, ALIZAR 1A E DOBRADICA COM ANEL</t>
  </si>
  <si>
    <t>FECHADURADEEMBUTIRCOMPLETA,PARAPORTASINTERNAS,PADRAODEACABAMENTO POPULAR</t>
  </si>
  <si>
    <t>PORTADEMADEIRACOMPENSADALISAPARAPINTURA,0,80X2,10M,CORRER,INCLUSOADUELA 1A, ALIZAR 1A, TRILHO E FECHADURA - COMPLETA</t>
  </si>
  <si>
    <t>PORTADEMADEIRACOMPENSADALISAPARAPINTURA,0,90X2,10M,CORRER,INCLUSOADUELA 1A, ALIZAR 1A, TRILHO E FECHADURA - COMPLETA</t>
  </si>
  <si>
    <t>PORTADEMADEIRACOMPENSADALISAPARAPINTURA,1,20X2,10M,CORRER,INCLUSOADUELA 1A, ALIZAR 1A, TRILHO E FECHADURA - COMPLETA</t>
  </si>
  <si>
    <t>PINTURAESMALTEPARAMADEIRA,DUASDEMAOS,INCLUSOAPARELHAMENTOCOMFUNDO NIVELADOR BRANCO FOSCO</t>
  </si>
  <si>
    <t>ALUMINIO</t>
  </si>
  <si>
    <t>73809/001</t>
  </si>
  <si>
    <t>JANELA DE ALUMINIO PROJETANTE</t>
  </si>
  <si>
    <t>JANELA VENEZIANA ALUMÍNIO - FIXO</t>
  </si>
  <si>
    <t>PORTA DE ABRIR EM ALUMINIO CHAPA LISA, 1F/2F , COMPLETA - CONF. PROJETO</t>
  </si>
  <si>
    <t>BICILETÁRIO EM TUBO DE AÇO GALVANIZADO</t>
  </si>
  <si>
    <t>CONJUNTO DE VIDRO TEMPERADO 10MM COM 1 PORTA - CV1/CV2</t>
  </si>
  <si>
    <t>VIDRO LISO COMUM TRANSPARENTE, ESPESSURA 3MM</t>
  </si>
  <si>
    <t>ESPELHO CRISTAL FIXADO COM BOTÕES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</si>
  <si>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</si>
  <si>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</si>
  <si>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</si>
  <si>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</si>
  <si>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</si>
  <si>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</si>
  <si>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</si>
  <si>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</si>
  <si>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</si>
  <si>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</si>
  <si>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</si>
  <si>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</si>
  <si>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</si>
  <si>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INSTALAÇÕES ELETRICAS</t>
  </si>
  <si>
    <t>PADRÃO DE ENTRADA TRIFÁSICO 125A AÉREO</t>
  </si>
  <si>
    <t>PADRÃO DE ENTRADA TRIFÁSICO 125A AÉREO - COMPLETO CFE PROJETO</t>
  </si>
  <si>
    <t>PONTOS ELÉTRICOS</t>
  </si>
  <si>
    <t>LUMINÁRIAFLUORESCENTETUBULART5,2X28W/127VDESOBREPORCOMCORPOEMCHAPADEAÇOTRATADAEPINTADA,PAINELEMCHAPADEAÇOPERFURADA,TRATADAEPINTADAREFLETORFACETADOEMALUMÍNIOANODIZADOBRILHANTEDEALTAREFLETÂNCIAEALTAPUREZA99,85%,SOQUETETIPOPUSH-ING-5DEENGATERÁPIDO,ROTORDESEGURANÇAEMPOLICARBONATOECONTATOSEMBRONZEFOSFOROSO,EDIFUSORTRANSPARENTEDEPOLIESTIRENO,COMLÂMPADAS-COMPLETA</t>
  </si>
  <si>
    <t>Cj</t>
  </si>
  <si>
    <t>LUMÍNARIAFLUORESCENTECOMPACTADESOBREPOR,PARA2XFC18/26WOUFCELETRÔNICA23WECHAPADEAÇOTRATADAEPINTADA,COMREFLETOREMALUMÍNIOANODIZADOALTOBRILHO,DIFUSOREMACRÍLICOTRANSLUCIDONACORBRANCA,COMLÂMPADAS - COMPLETA</t>
  </si>
  <si>
    <t>ARANDELA TIPO TARTARUGA COM LÂMPADA ELETRONICA 16W - COMPLETA</t>
  </si>
  <si>
    <t>BLOCO AUTÔNOMO PARA ILUMINAÇÃO DE EMERGÊNCIA E INDICAÇÃO DE SAÍDA</t>
  </si>
  <si>
    <t>PROJETOR COM LÂMPADA E REATOR VAPOR METÁLICO 150W COMPLETO</t>
  </si>
  <si>
    <t>RELÉ FOTOELÉTRICO</t>
  </si>
  <si>
    <t>PONTO DE ENERGIA PARA ILUMINAÇÃO</t>
  </si>
  <si>
    <t>PLACA DE SAÍDA DE FIO COM FURO CENTRAL EM CX. 4"X2" PARA PONTO DE CHUVEIRO OU AQUECEDOR</t>
  </si>
  <si>
    <t>TOMADA 20A/127V PADRÃO BRASILEIRO EM CX. 4"X2"</t>
  </si>
  <si>
    <t>TOMADA 20A/127V EM CX. 10"X10" DE PISO ALTA</t>
  </si>
  <si>
    <t>PONTO DE ENERGIA PARA TOMADA</t>
  </si>
  <si>
    <t>INTERRUPTOR C/ 1 TECLA SIMPLES EM CX. 4"X2"</t>
  </si>
  <si>
    <t>INTERRUPTOR C/ 2 TECLAS SIMPLES EM CX. 4"X2"</t>
  </si>
  <si>
    <t>INTERRUPTOR C/ 3 TECLAS SIMPLES EM CX. 4"X2"</t>
  </si>
  <si>
    <t>INTERRUPTOR C/ 4 TECLAS SIMPLES EM CX. 4"X4"</t>
  </si>
  <si>
    <t>72334+72335</t>
  </si>
  <si>
    <t>INTERRUPTOR C/ 1 TECLA PARALELA EM CX. 4"X2"</t>
  </si>
  <si>
    <t>TOMADA DUPLA 20A/127V PADRÃO BRASILEIRO EM CX. 4"X4"</t>
  </si>
  <si>
    <t>PONTO DE ENERGIA PARA INTERRUPTOR</t>
  </si>
  <si>
    <t>QPDG</t>
  </si>
  <si>
    <t>PAINELDEDISTRIBUIÇÃOEMCHAPADEAÇO16USG,PARAATÉ18DISJUNTORESMONOPOLARES,PINTURAEMEPOXICORBEGE,COMTRINCO,ESPELHOINTERNOC/PLAQUETASDEIDENTIFICAÇÃOEMACRÍLICOPARACADACIRCUITOEPORTAPROJETO.DEVERÁ ATENDER O SOLICITADO NO DIAGRAMA UNIFILAR EM PROJETO.</t>
  </si>
  <si>
    <t>74130/006</t>
  </si>
  <si>
    <t>DISJUNTOR TERMOMAGNÉTICO TRIPOLAR 125A CAPAC. INTERRUP. 25KA-CURVA C</t>
  </si>
  <si>
    <t>74130/005</t>
  </si>
  <si>
    <t>DISJUNTOR TERMOMAGNÉTICO TRIPOLAR 100A CAPAC. INTERRUP. 25KA-CURVA C</t>
  </si>
  <si>
    <t>PARA RAIO TIPO VCL 175V 45KA</t>
  </si>
  <si>
    <t>QUADROS</t>
  </si>
  <si>
    <t>INTERRUPTOR DIFERENCIAL 4X63A SENS. 30MA (TETRAPOLAR)</t>
  </si>
  <si>
    <t>PARA RAIO TIPO VCL 40KA</t>
  </si>
  <si>
    <t>74130/002</t>
  </si>
  <si>
    <t>DISJUNTOR TERMOMAGNÉTICO TRIPOLAR 80A CAPAC. INTERRUP. 25KA-CURVA C</t>
  </si>
  <si>
    <t>DISJUNTOR TERMOMAGNETICO MONOPOLAR PADRAO NEMA (AMERICANO) 10 A 30A</t>
  </si>
  <si>
    <t>DISJUNTOR TERMOMAGNETICO MONOPOLAR PADRAO NEMA (AMERICANO) 35 A 50A</t>
  </si>
  <si>
    <t>DISJUNTOR TERMOMAGNETICO BIPOLAR PADRAO NEMA (AMERICANO) 10 A 50A</t>
  </si>
  <si>
    <t>EQUIPAMENTOS LÓGICA E TELEFONIA</t>
  </si>
  <si>
    <t>PLACA 4X4" COM UMA TOMADA DE LOGICA TIPO RJ45 CAT. 6</t>
  </si>
  <si>
    <t>PONTO PARA INSTALAÇÃO DE LÓGICA</t>
  </si>
  <si>
    <t>CERTIFICAÇÃO DO CABEAMENTO HORIZONTAL CONFORME NORMAS PARA ATENDIMENTO DA CATEGORIA 6</t>
  </si>
  <si>
    <t>PONTO PARA INSTALAÇÃO DE TELEFONIA</t>
  </si>
  <si>
    <t>RACK10U'STIPOAUTOPORTANTEC/PORTAEMACRILICOECHAVEFRONTALELATERAL, COM 2 OU 4 VENTILADORES DE TETO.</t>
  </si>
  <si>
    <t>SWITCH 24 PORTAS 10/100/1000 GERENCIAVEL</t>
  </si>
  <si>
    <t>VOICE PANEL 24 PORTAS 10/100/1000 GERENCIAVEL</t>
  </si>
  <si>
    <t>PLACA SAÍDA DE FIO - 4"X4" - ANTENA DE TV</t>
  </si>
  <si>
    <t>PONTO PARA INSTALAÇÃO DE ANTENA DE TV</t>
  </si>
  <si>
    <t>CAIXA TELEFONICA (400X400X120MM) DE EMBUTIR</t>
  </si>
  <si>
    <t>CAIXADEPASSAGEMEMALVENARIATIPOR1C/TAMPADEFERROFUNDIDOEAROTP1F-COMPLETA</t>
  </si>
  <si>
    <t>73749/001+14112i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</si>
  <si>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</si>
  <si>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</si>
  <si>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</si>
  <si>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</si>
  <si>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</si>
  <si>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</si>
  <si>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</si>
  <si>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</si>
  <si>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</si>
  <si>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</si>
  <si>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</si>
  <si>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</si>
  <si>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</si>
  <si>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9.19</t>
  </si>
  <si>
    <t>9.20</t>
  </si>
  <si>
    <t>9.21</t>
  </si>
  <si>
    <t>9.22</t>
  </si>
  <si>
    <t>9.23</t>
  </si>
  <si>
    <t>9.24</t>
  </si>
  <si>
    <t>9.25</t>
  </si>
  <si>
    <t>9.26</t>
  </si>
  <si>
    <t>9.27</t>
  </si>
  <si>
    <t>9.28</t>
  </si>
  <si>
    <t>9.29</t>
  </si>
  <si>
    <t>9.30</t>
  </si>
  <si>
    <t>9.31</t>
  </si>
  <si>
    <t>9.32</t>
  </si>
  <si>
    <t>9.33</t>
  </si>
  <si>
    <t>9.34</t>
  </si>
  <si>
    <t>9.35</t>
  </si>
  <si>
    <t>9.36</t>
  </si>
  <si>
    <t>9.37</t>
  </si>
  <si>
    <t>9.38</t>
  </si>
  <si>
    <t>9.39</t>
  </si>
  <si>
    <t>9.40</t>
  </si>
  <si>
    <t>9.41</t>
  </si>
  <si>
    <t>INSTALAÇÕES HIDAULICAS</t>
  </si>
  <si>
    <t>LOUÇAS E APARELHOS SANITÁRIOS</t>
  </si>
  <si>
    <t>VASOSANITARIOSIFONADOLOUÇABRANCAPADRAOPOPULAR,COMCONJUNTOPARAFIXAÇAO PARA VASO SANITÁRIO COM PARAFUSO, ARRUELA E BUCHA</t>
  </si>
  <si>
    <t>ASSENTO PARA VASO SANITARIO DE PLASTICO PADRAO POPULAR</t>
  </si>
  <si>
    <t>VASOSANITARIOSIFONADOLOUÇABRANCAPADRAOPNE,COMCONJUNTOPARAFIXAÇAO PARA VASO SANITÁRIO COM PARAFUSO, ARRUELA E BUCHA, INCL ASSENTO</t>
  </si>
  <si>
    <t>PORTA PAPEL HIGIÊNICO ROLÃO EM PLASTICO ABS</t>
  </si>
  <si>
    <t>LAVATORIOLOUCABRANCASUSPENSO29,5X39,0CM,PADRAOPOPULAR,COMSIFAOPLASTICO TIPO COPO 1", VALVULA EM PLASTICO BRANCO 1" E CONJUNTO PARA FIXACAO</t>
  </si>
  <si>
    <t>LAVATORIO EM INOX PARA ESCOVAÇÃO, INCL VALVULAS E SIFÕES, CONF.PROJETO</t>
  </si>
  <si>
    <t>73947/012</t>
  </si>
  <si>
    <t>PORTA SABONETE LIQUIDO</t>
  </si>
  <si>
    <t>PORTA-TOALHA DE PAPEL</t>
  </si>
  <si>
    <t>TANQUELOUCABRANCAC/COLUNAMED56X48CMINCLACESSORIOSDEFIXFERRAGENSEMMETALCROMADOTORNEIRADEPRESSAO1158DE1/2"VALVULADEESCOAMENTO 1605 E SIFAO 1680 DE 1.1/4"X1.1/2"</t>
  </si>
  <si>
    <t>BEBEDOURO DE PRESSÃO EM INOX</t>
  </si>
  <si>
    <t>BANCADAEMINOXCOM1CUBA(C/VÁLVULAESIFÃOEMMETALCROMADOS),COMPLETA- CFE PROJETO</t>
  </si>
  <si>
    <t>BANCADA EM INOX</t>
  </si>
  <si>
    <t>BARRA APOIO PARA DEFICIENTE EM AÇO INOX</t>
  </si>
  <si>
    <t>EXPURGO EM INOX</t>
  </si>
  <si>
    <t>TORNEIRAAUTOMATICACROMADA1/2"OU3/4"PARALAVATORIO,COMENGATEFLEXIVEL METÁLICO 1/2"X30CM</t>
  </si>
  <si>
    <t>TORNEIRA CROMADA 1/2" PARA LIMPEZA</t>
  </si>
  <si>
    <t>TORNEIRA AUTOMATICA CROMADA TUBO MOVEL PARA BANCADA 1/2" OU 3/4" PARA PIAS</t>
  </si>
  <si>
    <t>CHUVEIRO ELETRICO COMUM TIPO DUCHA</t>
  </si>
  <si>
    <t>CADEIRA ESCAMOTIÁVEL PARA BANHO - PADRÃO PNE</t>
  </si>
  <si>
    <t>REAPROVEITAMENTO DE ÁGUA PLUVIAIS</t>
  </si>
  <si>
    <t>RESERVATÓRIO D'ÁGUA DE FIBRA CILÍNDRICO, CAPACIDADE 3.000L</t>
  </si>
  <si>
    <t>73795/003</t>
  </si>
  <si>
    <t>VÁLVULA DE RETENÇÃO VERTICAL Ø 25MM (1 1/4")</t>
  </si>
  <si>
    <t>74058/002</t>
  </si>
  <si>
    <t>TORNEIRA DE BOIA REAL 3/4"</t>
  </si>
  <si>
    <t>LUVA DE ACO GALVANIZADO 3/4"</t>
  </si>
  <si>
    <t>FILTRO VOLUMETRICO MODELO VF1</t>
  </si>
  <si>
    <t>FREIO D'ÁGUA Ø100</t>
  </si>
  <si>
    <t>SIFÃO LADRÃO Ø100</t>
  </si>
  <si>
    <t>SISTEMAAUTOMÁTICODEREALIMENTAÇÃO3/4"CONTENDOBÓIAAUTOMÁTICADENÍVELE VÁLVULA SOLENÓIDE</t>
  </si>
  <si>
    <t>CONJUNTO FLUTUANTE DE SUCÇÃO Ø 1"</t>
  </si>
  <si>
    <t>BOIA AUTOMÁTICA DE MÍNIMO</t>
  </si>
  <si>
    <t>PRESSURIZADOR(SILENCIOSO)AUTOMÁTICOCOMPRESSOSTATO,POTENCIA0,5HP-19mca 2.000 l/h</t>
  </si>
  <si>
    <t>74183/001</t>
  </si>
  <si>
    <t>74184/001</t>
  </si>
  <si>
    <t>REGISTRO GAVETA 1.1/4" BRUTO LATAO - FORNEC. E INSTALACAO</t>
  </si>
  <si>
    <t>REGISTRO GAVETA 3/4" BRUTO LATAO - FORNEC. E INSTALACAO</t>
  </si>
  <si>
    <t>REGISTRO GAVETA 1" BRUTO LATAO - FORNEC. E INSTALACAO</t>
  </si>
  <si>
    <t>METAIS, ACESSÓRIOS E EQUIPAMENTOS</t>
  </si>
  <si>
    <t>73975/001</t>
  </si>
  <si>
    <t>REGISTRO PRESSAO 3/4" COM CANOPLA ACABAMENTO CROMADO SIMPLES</t>
  </si>
  <si>
    <t>VALVULA DESCARGA 1.1/2" COM REGISTRO, ACABAMENTO EM METAL CROMADO</t>
  </si>
  <si>
    <t>REGISTRO GAVETA 3/4" COM CANOPLA ACABAMENTO CROMADO SIMPLES</t>
  </si>
  <si>
    <t>RESERVATÓRIO D'ÁGUA DE FIBRA CILÍNDRICO, CAPACIDADE 5.000L</t>
  </si>
  <si>
    <t>CAIXA SIFONADA PVC COM GRELHA</t>
  </si>
  <si>
    <t>PONTOS DE HIRAULICA</t>
  </si>
  <si>
    <t>PONTO DE AGUA FRIA 3/4"</t>
  </si>
  <si>
    <t>PONTO DE AGUA FRIA 1 1/2"</t>
  </si>
  <si>
    <t>PONTO DE ESGOTO DN 50</t>
  </si>
  <si>
    <t>PONTO DE ESGOTO DN 100</t>
  </si>
  <si>
    <t>REDE EXTERNA</t>
  </si>
  <si>
    <t>CAIXADEINSPEÇÃOEMALVENARIADETIJOLOMACIÇO60X60X60CM,REVESTIDAINTERNAMENTOCOMBARRALISA(CIMENTOEAREIA,TRAÇO1:4)E=2,0CM,COMTAMPAPRÉ-MOLDADADECONCRETOEFUNDODECONCRETO15MPATIPOC-ESCAVAÇÃOECONFECÇÃO - ÁGUAS PLUVIAIS E ESGOTO</t>
  </si>
  <si>
    <t>74165/003</t>
  </si>
  <si>
    <t>TUBOPVCÁGUASPLUVIAISPREDIALDN75MM,INCLUSIVECONEXOES-FORNECIMENTOE INSTALACAO</t>
  </si>
  <si>
    <t>TUBOPVCESGOTO/ÁGUASPLUVIAISPREDIALDN100MM-FORNECIMENTOEINSTALACAO</t>
  </si>
  <si>
    <t>REDE AR COMPRIMIDO</t>
  </si>
  <si>
    <t>73870/001</t>
  </si>
  <si>
    <t>TUBO DE COBRE CLASSE A -15MM, INCLUSO CONEXÕES, FIXAÇÕES</t>
  </si>
  <si>
    <t>VÁLVULA ESFERA LATÃO CROMADO 1/2"</t>
  </si>
  <si>
    <t>POSTO DE CONSUMO COMPLETO DUPLA RETENÇÃO</t>
  </si>
  <si>
    <t>FILTRO REGULADOR DE PRESSÃO 1/4"X1/2" BELL-AIR</t>
  </si>
  <si>
    <t>COMUNICAÇÃO VISUAL</t>
  </si>
  <si>
    <t>PLACASDEIDENTIFICAÇÃO"1"EMCHAPAAÇOGALVANIZADONº26COMPINTURAAUTOMITIVAPU,COM2POSTESRETOEMAÇOCORNATURALENGASTADONOSOLO.APLICAÇÃO DE ADESIVO VINIL MONOMÉRICO. DIMENSÃO 150X77CM</t>
  </si>
  <si>
    <t>PLACADESINALIZAÇÃO"2"EMPVCADESIVADOCOMADESIVOPOLIMÉRICORECORTADOELETRONICAMENTE E FIXADO À PAREDE COM FITA DUPLA FACE. DIM 80X41CM</t>
  </si>
  <si>
    <t>PLACADESINALIZAÇÃO"3"EMPVCADESIVADOCOMADESIVOPOLIMÉRICORECORTADOELETRONICAMENTE E FIXADO AO TETO POR CABO DE AÇO 2MM. DIM 40X50CM</t>
  </si>
  <si>
    <t>PLACADESINALIZAÇÃO"5-FACHADA"EMCHAPADEAÇOGALVANIZADONº26COMPINTURAAUTOMOTIVAPU,FIXADOÀPAREDECOMPARAFUSOS.APLICAÇÃODEADESIVOVINIL MONOMÉRICO. DIM 150X60CM</t>
  </si>
  <si>
    <t>PLACADEIDENTIFICAÇÃO"6"EMPVCADESIVADOCOMADESIVOPOLIMÉRICORECORTADOELETRONICAMENTEEFIXADOÀPAREDECOMFITADUPLAFACE.DIM20X10CM</t>
  </si>
  <si>
    <t>PLACADEINDICAÇÃO"7"EMPVCADESIVADOCOMADESIVOPOLIMÉRICORECORTADOELETRONICAMENTEEFIXADOÀPAREDECOMFITADUPLAFACE.DIM20X5CM-compressor e residuos</t>
  </si>
  <si>
    <t>DIVERSOS E LIMPEZA DA OBRA</t>
  </si>
  <si>
    <t>BANCO DE CONCRETO CURVO</t>
  </si>
  <si>
    <t>BANCO EM CONCRETO ARMADO- L=150CM, INCL. ESTRUTURA, CONF. PROJETO</t>
  </si>
  <si>
    <t>72208+72881</t>
  </si>
  <si>
    <t>CARGA, TRANSPORTE E DESTINAÇÃO DE ENTULHOS, DTM 10KM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</si>
  <si>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</si>
  <si>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</si>
  <si>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</si>
  <si>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</si>
  <si>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</si>
  <si>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</si>
  <si>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</si>
  <si>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</si>
  <si>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</si>
  <si>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10.19</t>
  </si>
  <si>
    <t>10.20</t>
  </si>
  <si>
    <t>10.21</t>
  </si>
  <si>
    <t>10.22</t>
  </si>
  <si>
    <t>10.23</t>
  </si>
  <si>
    <t>10.24</t>
  </si>
  <si>
    <t>10.25</t>
  </si>
  <si>
    <t>10.26</t>
  </si>
  <si>
    <t>10.27</t>
  </si>
  <si>
    <t>10.28</t>
  </si>
  <si>
    <t>10.29</t>
  </si>
  <si>
    <t>10.30</t>
  </si>
  <si>
    <t>10.31</t>
  </si>
  <si>
    <t>10.32</t>
  </si>
  <si>
    <t>10.33</t>
  </si>
  <si>
    <t>10.34</t>
  </si>
  <si>
    <t>10.35</t>
  </si>
  <si>
    <t>10.36</t>
  </si>
  <si>
    <t>10.37</t>
  </si>
  <si>
    <t>10.38</t>
  </si>
  <si>
    <t>10.39</t>
  </si>
  <si>
    <t>10.40</t>
  </si>
  <si>
    <t>10.41</t>
  </si>
  <si>
    <t>10.42</t>
  </si>
  <si>
    <t>10.43</t>
  </si>
  <si>
    <t>10.44</t>
  </si>
  <si>
    <t>10.45</t>
  </si>
  <si>
    <t>10.46</t>
  </si>
  <si>
    <t>10.48</t>
  </si>
  <si>
    <t>10.47</t>
  </si>
  <si>
    <t>11.4</t>
  </si>
  <si>
    <t>12.5</t>
  </si>
  <si>
    <t>12.6</t>
  </si>
  <si>
    <t>13.2</t>
  </si>
  <si>
    <t>74141/002</t>
  </si>
  <si>
    <t>ALVENARIA DE VEDAÇÃO DE BLOCOS CERÂMICOS FURADOS NA HORIZONTAL DE 9X19X19CM (ESPESSURA 9CM) DE PAREDES COM ÁREA LÍQUIDA MAIOR OU IGUAL A 6M² COM VÃOS E ARGAMASSA DE ASSENTAMENTO COM PREPARO EM BETONEIRA. AF_06/2014_P</t>
  </si>
  <si>
    <t>CONTRAPISO/LASTRO DE CONCRETO NAO-ESTRUTURAL, E=5CM, PREPARO COM BETONEIRA</t>
  </si>
  <si>
    <t>73907/003</t>
  </si>
  <si>
    <t>REGULARIZAÇÃO COM ARGAMASSA TRAÇO 1:4 (CIMENTO E AREIA), PREPARO MECÂNICO COM MISTURADOR 300 KG, APLICADO EM ÁREAS SECAS MAIORES QUE 10M2 SOBRE LAJE, ADERIDO, ESPESSURA 2CM, ACABAMENTO NÃO REFORÇADO. AF_06/2014</t>
  </si>
  <si>
    <t>MEIO-FIO (GUIA) DE CONCRETO PRE-MOLDADO, DIMENSÕES 12X15X30X100CM (FACE SUPERIORXFACE INFERIORXALTURAXCOMPRIMENTO),REJUNTADO C/ARGAMASSA 1:4 CIMENTO:AREIA, INCLUINDO ESCAVAÇÃO E REATERRO</t>
  </si>
  <si>
    <t>PISO EM CERÂMICA - M²</t>
  </si>
  <si>
    <t xml:space="preserve">CUSTO UNITÁRIO </t>
  </si>
  <si>
    <t>PISO EM CERAMICA ESMALTADA EXTRA, PEI = 4, FORMATO = 2025 CM2</t>
  </si>
  <si>
    <t>ARGAMASSA OU CIMENTO COLANTE EM PO PARA FIXACAO DE PECAS CERAMICAS</t>
  </si>
  <si>
    <t>ITEM - 7.8</t>
  </si>
  <si>
    <t>REJUNTE EPÓXI</t>
  </si>
  <si>
    <t>REVESTIMENTO CERÂMICO PARA PISO COM PLACAS TIPO GRÊS DE DIMENSÕES 45X45 CM APLICADA EM AMBIENTES DE ÁREA ENTRE 5 M2 E 10 M2. AF_06/2014</t>
  </si>
  <si>
    <t>AZULEJISTA</t>
  </si>
  <si>
    <t>SERVENTE</t>
  </si>
  <si>
    <t>COMPOSIÇÃO</t>
  </si>
  <si>
    <t>73910/006</t>
  </si>
  <si>
    <t>PROPORCIONAL- 73910/007</t>
  </si>
  <si>
    <t>11761-INSUMO</t>
  </si>
  <si>
    <t>86943 =&gt;  RETIRANDO = &gt;86906</t>
  </si>
  <si>
    <t>Composição</t>
  </si>
  <si>
    <t>S/C</t>
  </si>
  <si>
    <t>APLICAÇÃO E LIXAMENTO DE MASSA LÁTEX EM PAREDES, DUAS DEMÃOS. AF_06/20</t>
  </si>
  <si>
    <t>APLICAÇÃO E LIXAMENTO DE MASSA LÁTEX EM TETO, DUAS DEMÃOS. AF_06/2014</t>
  </si>
  <si>
    <t>74067/003</t>
  </si>
  <si>
    <t>PROPORCIONAL- 73838/001</t>
  </si>
  <si>
    <t>74125/002</t>
  </si>
  <si>
    <t>73953/001</t>
  </si>
  <si>
    <t>74094/001</t>
  </si>
  <si>
    <t>74165/004</t>
  </si>
  <si>
    <t>74061/001</t>
  </si>
  <si>
    <t xml:space="preserve"> Fonte: SINAPI (SETEMBRO/2014) SEM DESONERAÇÃO</t>
  </si>
  <si>
    <t xml:space="preserve">FONTE PREÇOS: SINAPI: (SETEMBRO/2014) </t>
  </si>
  <si>
    <t>ITEM</t>
  </si>
  <si>
    <t>SINAPI</t>
  </si>
  <si>
    <t>267,27 m²</t>
  </si>
  <si>
    <t>5º Mês</t>
  </si>
  <si>
    <t>6º Mês</t>
  </si>
  <si>
    <t>Data: 18/05/2017</t>
  </si>
  <si>
    <t>Local: Região do Bairro São Sebastião - Jaciara - MT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</si>
</sst>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#,##0.00;[Red]#,##0.00"/>
    <numFmt numFmtId="177" formatCode="0.0"/>
    <numFmt numFmtId="178" formatCode="_(* #,##0.000_);_(* \(#,##0.000\);_(* &quot;-&quot;??_);_(@_)"/>
    <numFmt numFmtId="179" formatCode="_(* #,##0.0000_);_(* \(#,##0.0000\);_(* &quot;-&quot;??_);_(@_)"/>
    <numFmt numFmtId="180" formatCode="_(* #,##0.0_);_(* \(#,##0.0\);_(* &quot;-&quot;??_);_(@_)"/>
    <numFmt numFmtId="181" formatCode="_(* #,##0_);_(* \(#,##0\);_(* &quot;-&quot;??_);_(@_)"/>
    <numFmt numFmtId="182" formatCode="&quot;R$&quot;\ #,##0.00;[Red]&quot;R$&quot;\ #,##0.00"/>
    <numFmt numFmtId="183" formatCode="&quot;R$&quot;\ #,##0.00"/>
    <numFmt numFmtId="184" formatCode="0.000"/>
    <numFmt numFmtId="185" formatCode="0.0000"/>
    <numFmt numFmtId="186" formatCode="0.00000"/>
    <numFmt numFmtId="187" formatCode="0.0%"/>
    <numFmt numFmtId="188" formatCode="&quot;Ativado&quot;;&quot;Ativado&quot;;&quot;Desativado&quot;"/>
  </numFmts>
  <fonts count="60">
    <font>
      <sz val="10"/>
      <name val="Arial"/>
      <family val="0"/>
    </font>
    <font>
      <sz val="12"/>
      <name val="Book Antiqua"/>
      <family val="1"/>
    </font>
    <font>
      <b/>
      <sz val="16"/>
      <color indexed="56"/>
      <name val="Book Antiqua"/>
      <family val="1"/>
    </font>
    <font>
      <sz val="10"/>
      <color indexed="56"/>
      <name val="Book Antiqua"/>
      <family val="1"/>
    </font>
    <font>
      <b/>
      <sz val="12"/>
      <name val="Book Antiqua"/>
      <family val="1"/>
    </font>
    <font>
      <b/>
      <sz val="14"/>
      <color indexed="56"/>
      <name val="Book Antiqua"/>
      <family val="1"/>
    </font>
    <font>
      <b/>
      <sz val="12"/>
      <color indexed="56"/>
      <name val="Book Antiqua"/>
      <family val="1"/>
    </font>
    <font>
      <b/>
      <sz val="11.5"/>
      <color indexed="56"/>
      <name val="Book Antiqua"/>
      <family val="1"/>
    </font>
    <font>
      <sz val="12"/>
      <color indexed="56"/>
      <name val="Arial"/>
      <family val="2"/>
    </font>
    <font>
      <sz val="12"/>
      <color indexed="56"/>
      <name val="Book Antiqua"/>
      <family val="1"/>
    </font>
    <font>
      <sz val="12"/>
      <color indexed="56"/>
      <name val="Times New Roman"/>
      <family val="1"/>
    </font>
    <font>
      <sz val="8"/>
      <name val="Arial"/>
      <family val="2"/>
    </font>
    <font>
      <b/>
      <sz val="12"/>
      <color indexed="5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color indexed="5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3"/>
      <color indexed="56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>
        <color indexed="62"/>
      </left>
      <right style="thin">
        <color indexed="62"/>
      </right>
      <top style="medium"/>
      <bottom style="medium"/>
    </border>
    <border>
      <left style="thin">
        <color indexed="62"/>
      </left>
      <right style="medium"/>
      <top style="medium"/>
      <bottom style="medium"/>
    </border>
    <border>
      <left style="thin"/>
      <right style="thin">
        <color indexed="62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9" fillId="28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2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</cellStyleXfs>
  <cellXfs count="23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176" fontId="8" fillId="0" borderId="0" xfId="0" applyNumberFormat="1" applyFont="1" applyBorder="1" applyAlignment="1">
      <alignment horizontal="right" wrapText="1"/>
    </xf>
    <xf numFmtId="2" fontId="8" fillId="0" borderId="0" xfId="0" applyNumberFormat="1" applyFont="1" applyBorder="1" applyAlignment="1">
      <alignment horizontal="left" vertical="top" wrapText="1"/>
    </xf>
    <xf numFmtId="2" fontId="12" fillId="0" borderId="0" xfId="0" applyNumberFormat="1" applyFont="1" applyBorder="1" applyAlignment="1">
      <alignment horizontal="right" vertical="top" wrapText="1"/>
    </xf>
    <xf numFmtId="2" fontId="8" fillId="0" borderId="0" xfId="0" applyNumberFormat="1" applyFont="1" applyBorder="1" applyAlignment="1">
      <alignment horizontal="center" wrapText="1"/>
    </xf>
    <xf numFmtId="2" fontId="8" fillId="0" borderId="0" xfId="0" applyNumberFormat="1" applyFont="1" applyBorder="1" applyAlignment="1">
      <alignment horizontal="right" wrapText="1"/>
    </xf>
    <xf numFmtId="176" fontId="12" fillId="0" borderId="0" xfId="0" applyNumberFormat="1" applyFont="1" applyBorder="1" applyAlignment="1">
      <alignment wrapText="1"/>
    </xf>
    <xf numFmtId="176" fontId="8" fillId="0" borderId="0" xfId="0" applyNumberFormat="1" applyFont="1" applyBorder="1" applyAlignment="1">
      <alignment wrapText="1"/>
    </xf>
    <xf numFmtId="0" fontId="5" fillId="0" borderId="0" xfId="0" applyFont="1" applyFill="1" applyBorder="1" applyAlignment="1">
      <alignment/>
    </xf>
    <xf numFmtId="2" fontId="8" fillId="0" borderId="0" xfId="0" applyNumberFormat="1" applyFont="1" applyFill="1" applyBorder="1" applyAlignment="1">
      <alignment horizontal="left" vertical="top" wrapText="1"/>
    </xf>
    <xf numFmtId="2" fontId="12" fillId="0" borderId="0" xfId="0" applyNumberFormat="1" applyFont="1" applyFill="1" applyBorder="1" applyAlignment="1">
      <alignment horizontal="right" vertical="top" wrapText="1"/>
    </xf>
    <xf numFmtId="2" fontId="8" fillId="0" borderId="0" xfId="0" applyNumberFormat="1" applyFont="1" applyFill="1" applyBorder="1" applyAlignment="1">
      <alignment horizontal="center" wrapText="1"/>
    </xf>
    <xf numFmtId="176" fontId="8" fillId="0" borderId="0" xfId="0" applyNumberFormat="1" applyFont="1" applyFill="1" applyBorder="1" applyAlignment="1">
      <alignment horizontal="right" wrapText="1"/>
    </xf>
    <xf numFmtId="2" fontId="8" fillId="0" borderId="0" xfId="0" applyNumberFormat="1" applyFont="1" applyFill="1" applyBorder="1" applyAlignment="1">
      <alignment horizontal="right" wrapText="1"/>
    </xf>
    <xf numFmtId="176" fontId="12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/>
    </xf>
    <xf numFmtId="9" fontId="5" fillId="0" borderId="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0" fillId="0" borderId="0" xfId="0" applyAlignment="1">
      <alignment vertical="top" wrapText="1"/>
    </xf>
    <xf numFmtId="0" fontId="17" fillId="0" borderId="15" xfId="0" applyFont="1" applyFill="1" applyBorder="1" applyAlignment="1">
      <alignment horizontal="center" vertical="center"/>
    </xf>
    <xf numFmtId="185" fontId="0" fillId="0" borderId="0" xfId="0" applyNumberFormat="1" applyFill="1" applyAlignment="1">
      <alignment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5" fillId="0" borderId="18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center"/>
    </xf>
    <xf numFmtId="0" fontId="17" fillId="32" borderId="15" xfId="0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0" fontId="17" fillId="32" borderId="0" xfId="0" applyFont="1" applyFill="1" applyBorder="1" applyAlignment="1">
      <alignment horizontal="left"/>
    </xf>
    <xf numFmtId="183" fontId="17" fillId="32" borderId="0" xfId="0" applyNumberFormat="1" applyFont="1" applyFill="1" applyBorder="1" applyAlignment="1">
      <alignment horizontal="center"/>
    </xf>
    <xf numFmtId="0" fontId="17" fillId="32" borderId="10" xfId="0" applyFont="1" applyFill="1" applyBorder="1" applyAlignment="1">
      <alignment vertical="center"/>
    </xf>
    <xf numFmtId="0" fontId="17" fillId="32" borderId="19" xfId="0" applyFont="1" applyFill="1" applyBorder="1" applyAlignment="1">
      <alignment horizontal="center" vertical="center" wrapText="1"/>
    </xf>
    <xf numFmtId="1" fontId="20" fillId="32" borderId="20" xfId="0" applyNumberFormat="1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vertical="center" wrapText="1"/>
    </xf>
    <xf numFmtId="0" fontId="0" fillId="32" borderId="21" xfId="0" applyFont="1" applyFill="1" applyBorder="1" applyAlignment="1">
      <alignment horizontal="center" vertical="center"/>
    </xf>
    <xf numFmtId="2" fontId="0" fillId="32" borderId="19" xfId="0" applyNumberFormat="1" applyFont="1" applyFill="1" applyBorder="1" applyAlignment="1">
      <alignment horizontal="center" vertical="center"/>
    </xf>
    <xf numFmtId="0" fontId="17" fillId="32" borderId="22" xfId="0" applyFont="1" applyFill="1" applyBorder="1" applyAlignment="1">
      <alignment vertical="center" wrapText="1"/>
    </xf>
    <xf numFmtId="0" fontId="0" fillId="32" borderId="23" xfId="0" applyFont="1" applyFill="1" applyBorder="1" applyAlignment="1">
      <alignment vertical="center" wrapText="1"/>
    </xf>
    <xf numFmtId="2" fontId="0" fillId="32" borderId="24" xfId="0" applyNumberFormat="1" applyFill="1" applyBorder="1" applyAlignment="1">
      <alignment horizontal="center" vertical="center"/>
    </xf>
    <xf numFmtId="2" fontId="0" fillId="32" borderId="25" xfId="0" applyNumberFormat="1" applyFont="1" applyFill="1" applyBorder="1" applyAlignment="1">
      <alignment horizontal="center" vertical="center"/>
    </xf>
    <xf numFmtId="0" fontId="17" fillId="32" borderId="26" xfId="0" applyFont="1" applyFill="1" applyBorder="1" applyAlignment="1">
      <alignment horizontal="left"/>
    </xf>
    <xf numFmtId="183" fontId="17" fillId="32" borderId="27" xfId="0" applyNumberFormat="1" applyFont="1" applyFill="1" applyBorder="1" applyAlignment="1">
      <alignment horizontal="center"/>
    </xf>
    <xf numFmtId="2" fontId="20" fillId="32" borderId="15" xfId="0" applyNumberFormat="1" applyFont="1" applyFill="1" applyBorder="1" applyAlignment="1">
      <alignment horizontal="left" vertical="top" wrapText="1"/>
    </xf>
    <xf numFmtId="0" fontId="0" fillId="32" borderId="22" xfId="0" applyFont="1" applyFill="1" applyBorder="1" applyAlignment="1">
      <alignment horizontal="center"/>
    </xf>
    <xf numFmtId="0" fontId="0" fillId="32" borderId="23" xfId="0" applyFont="1" applyFill="1" applyBorder="1" applyAlignment="1">
      <alignment horizontal="center" vertical="center"/>
    </xf>
    <xf numFmtId="0" fontId="0" fillId="32" borderId="24" xfId="0" applyFont="1" applyFill="1" applyBorder="1" applyAlignment="1">
      <alignment horizontal="center" vertical="center"/>
    </xf>
    <xf numFmtId="0" fontId="0" fillId="32" borderId="19" xfId="0" applyFont="1" applyFill="1" applyBorder="1" applyAlignment="1">
      <alignment horizontal="center" vertical="center" wrapText="1"/>
    </xf>
    <xf numFmtId="0" fontId="0" fillId="32" borderId="25" xfId="0" applyFont="1" applyFill="1" applyBorder="1" applyAlignment="1">
      <alignment horizontal="center" vertical="center" wrapText="1"/>
    </xf>
    <xf numFmtId="0" fontId="0" fillId="32" borderId="22" xfId="0" applyFont="1" applyFill="1" applyBorder="1" applyAlignment="1">
      <alignment horizontal="center" vertical="center" wrapText="1"/>
    </xf>
    <xf numFmtId="0" fontId="0" fillId="32" borderId="23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 wrapText="1"/>
    </xf>
    <xf numFmtId="0" fontId="25" fillId="0" borderId="0" xfId="0" applyFont="1" applyFill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ont="1" applyFill="1" applyBorder="1" applyAlignment="1">
      <alignment wrapText="1"/>
    </xf>
    <xf numFmtId="2" fontId="0" fillId="0" borderId="23" xfId="0" applyNumberFormat="1" applyFont="1" applyFill="1" applyBorder="1" applyAlignment="1">
      <alignment horizontal="center" wrapText="1"/>
    </xf>
    <xf numFmtId="2" fontId="0" fillId="0" borderId="23" xfId="0" applyNumberFormat="1" applyFill="1" applyBorder="1" applyAlignment="1">
      <alignment horizontal="center"/>
    </xf>
    <xf numFmtId="0" fontId="25" fillId="0" borderId="15" xfId="0" applyFont="1" applyFill="1" applyBorder="1" applyAlignment="1">
      <alignment wrapText="1"/>
    </xf>
    <xf numFmtId="2" fontId="25" fillId="0" borderId="15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left"/>
    </xf>
    <xf numFmtId="183" fontId="17" fillId="0" borderId="0" xfId="0" applyNumberFormat="1" applyFont="1" applyFill="1" applyBorder="1" applyAlignment="1">
      <alignment horizontal="center"/>
    </xf>
    <xf numFmtId="0" fontId="6" fillId="0" borderId="28" xfId="0" applyFont="1" applyBorder="1" applyAlignment="1">
      <alignment horizontal="center" wrapText="1"/>
    </xf>
    <xf numFmtId="2" fontId="8" fillId="0" borderId="29" xfId="0" applyNumberFormat="1" applyFont="1" applyFill="1" applyBorder="1" applyAlignment="1">
      <alignment horizontal="left" vertical="top" wrapText="1"/>
    </xf>
    <xf numFmtId="2" fontId="12" fillId="0" borderId="29" xfId="0" applyNumberFormat="1" applyFont="1" applyFill="1" applyBorder="1" applyAlignment="1">
      <alignment horizontal="center" vertical="top" wrapText="1"/>
    </xf>
    <xf numFmtId="2" fontId="8" fillId="0" borderId="29" xfId="0" applyNumberFormat="1" applyFont="1" applyFill="1" applyBorder="1" applyAlignment="1">
      <alignment horizontal="center" wrapText="1"/>
    </xf>
    <xf numFmtId="176" fontId="8" fillId="0" borderId="29" xfId="0" applyNumberFormat="1" applyFont="1" applyFill="1" applyBorder="1" applyAlignment="1">
      <alignment horizontal="right" wrapText="1"/>
    </xf>
    <xf numFmtId="2" fontId="8" fillId="0" borderId="29" xfId="0" applyNumberFormat="1" applyFont="1" applyFill="1" applyBorder="1" applyAlignment="1">
      <alignment horizontal="right" wrapText="1"/>
    </xf>
    <xf numFmtId="176" fontId="24" fillId="0" borderId="30" xfId="0" applyNumberFormat="1" applyFont="1" applyFill="1" applyBorder="1" applyAlignment="1">
      <alignment wrapText="1"/>
    </xf>
    <xf numFmtId="0" fontId="9" fillId="0" borderId="31" xfId="0" applyFont="1" applyBorder="1" applyAlignment="1">
      <alignment horizontal="center" wrapText="1"/>
    </xf>
    <xf numFmtId="0" fontId="15" fillId="0" borderId="32" xfId="0" applyNumberFormat="1" applyFont="1" applyFill="1" applyBorder="1" applyAlignment="1">
      <alignment horizontal="left" vertical="top" wrapText="1"/>
    </xf>
    <xf numFmtId="2" fontId="15" fillId="0" borderId="32" xfId="0" applyNumberFormat="1" applyFont="1" applyFill="1" applyBorder="1" applyAlignment="1">
      <alignment horizontal="left" vertical="top" wrapText="1"/>
    </xf>
    <xf numFmtId="2" fontId="15" fillId="0" borderId="32" xfId="0" applyNumberFormat="1" applyFont="1" applyFill="1" applyBorder="1" applyAlignment="1">
      <alignment horizontal="center" wrapText="1"/>
    </xf>
    <xf numFmtId="176" fontId="15" fillId="0" borderId="32" xfId="0" applyNumberFormat="1" applyFont="1" applyFill="1" applyBorder="1" applyAlignment="1">
      <alignment horizontal="right" wrapText="1"/>
    </xf>
    <xf numFmtId="2" fontId="15" fillId="0" borderId="32" xfId="0" applyNumberFormat="1" applyFont="1" applyFill="1" applyBorder="1" applyAlignment="1">
      <alignment horizontal="right" wrapText="1"/>
    </xf>
    <xf numFmtId="176" fontId="15" fillId="0" borderId="33" xfId="0" applyNumberFormat="1" applyFont="1" applyFill="1" applyBorder="1" applyAlignment="1">
      <alignment wrapText="1"/>
    </xf>
    <xf numFmtId="0" fontId="15" fillId="0" borderId="32" xfId="0" applyNumberFormat="1" applyFont="1" applyFill="1" applyBorder="1" applyAlignment="1">
      <alignment horizontal="center" vertical="top" wrapText="1"/>
    </xf>
    <xf numFmtId="2" fontId="15" fillId="0" borderId="32" xfId="0" applyNumberFormat="1" applyFont="1" applyFill="1" applyBorder="1" applyAlignment="1">
      <alignment vertical="top" wrapText="1"/>
    </xf>
    <xf numFmtId="0" fontId="6" fillId="0" borderId="32" xfId="0" applyFont="1" applyFill="1" applyBorder="1" applyAlignment="1">
      <alignment horizontal="center" vertical="top" wrapText="1"/>
    </xf>
    <xf numFmtId="0" fontId="6" fillId="0" borderId="32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2" fontId="12" fillId="0" borderId="32" xfId="0" applyNumberFormat="1" applyFont="1" applyFill="1" applyBorder="1" applyAlignment="1">
      <alignment horizontal="center" vertical="top" wrapText="1"/>
    </xf>
    <xf numFmtId="2" fontId="8" fillId="0" borderId="32" xfId="0" applyNumberFormat="1" applyFont="1" applyFill="1" applyBorder="1" applyAlignment="1">
      <alignment horizontal="center" wrapText="1"/>
    </xf>
    <xf numFmtId="176" fontId="8" fillId="0" borderId="32" xfId="0" applyNumberFormat="1" applyFont="1" applyFill="1" applyBorder="1" applyAlignment="1">
      <alignment horizontal="right" wrapText="1"/>
    </xf>
    <xf numFmtId="2" fontId="8" fillId="0" borderId="32" xfId="0" applyNumberFormat="1" applyFont="1" applyFill="1" applyBorder="1" applyAlignment="1">
      <alignment horizontal="right" wrapText="1"/>
    </xf>
    <xf numFmtId="176" fontId="24" fillId="0" borderId="33" xfId="0" applyNumberFormat="1" applyFont="1" applyFill="1" applyBorder="1" applyAlignment="1">
      <alignment wrapText="1"/>
    </xf>
    <xf numFmtId="2" fontId="15" fillId="0" borderId="32" xfId="0" applyNumberFormat="1" applyFont="1" applyFill="1" applyBorder="1" applyAlignment="1">
      <alignment horizontal="left" vertical="center" wrapText="1"/>
    </xf>
    <xf numFmtId="2" fontId="8" fillId="0" borderId="32" xfId="0" applyNumberFormat="1" applyFont="1" applyFill="1" applyBorder="1" applyAlignment="1">
      <alignment horizontal="left" vertical="top" wrapText="1"/>
    </xf>
    <xf numFmtId="176" fontId="8" fillId="0" borderId="33" xfId="0" applyNumberFormat="1" applyFont="1" applyFill="1" applyBorder="1" applyAlignment="1">
      <alignment wrapText="1"/>
    </xf>
    <xf numFmtId="0" fontId="12" fillId="0" borderId="32" xfId="0" applyFont="1" applyFill="1" applyBorder="1" applyAlignment="1" quotePrefix="1">
      <alignment horizontal="left" vertical="center"/>
    </xf>
    <xf numFmtId="0" fontId="15" fillId="0" borderId="32" xfId="0" applyFont="1" applyFill="1" applyBorder="1" applyAlignment="1" quotePrefix="1">
      <alignment horizontal="left" vertical="center"/>
    </xf>
    <xf numFmtId="0" fontId="15" fillId="0" borderId="32" xfId="0" applyFont="1" applyFill="1" applyBorder="1" applyAlignment="1">
      <alignment horizontal="left" vertical="center"/>
    </xf>
    <xf numFmtId="1" fontId="15" fillId="0" borderId="32" xfId="0" applyNumberFormat="1" applyFont="1" applyFill="1" applyBorder="1" applyAlignment="1">
      <alignment horizontal="left" vertical="top" wrapText="1"/>
    </xf>
    <xf numFmtId="1" fontId="8" fillId="0" borderId="32" xfId="0" applyNumberFormat="1" applyFont="1" applyFill="1" applyBorder="1" applyAlignment="1">
      <alignment horizontal="left" vertical="top" wrapText="1"/>
    </xf>
    <xf numFmtId="2" fontId="12" fillId="33" borderId="32" xfId="0" applyNumberFormat="1" applyFont="1" applyFill="1" applyBorder="1" applyAlignment="1">
      <alignment horizontal="center" vertical="top" wrapText="1"/>
    </xf>
    <xf numFmtId="2" fontId="15" fillId="33" borderId="32" xfId="0" applyNumberFormat="1" applyFont="1" applyFill="1" applyBorder="1" applyAlignment="1">
      <alignment horizontal="left" vertical="top" wrapText="1"/>
    </xf>
    <xf numFmtId="2" fontId="15" fillId="33" borderId="32" xfId="0" applyNumberFormat="1" applyFont="1" applyFill="1" applyBorder="1" applyAlignment="1">
      <alignment horizontal="right" wrapText="1"/>
    </xf>
    <xf numFmtId="0" fontId="9" fillId="0" borderId="31" xfId="0" applyFont="1" applyFill="1" applyBorder="1" applyAlignment="1">
      <alignment horizontal="center" wrapText="1"/>
    </xf>
    <xf numFmtId="0" fontId="15" fillId="0" borderId="32" xfId="0" applyNumberFormat="1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vertical="center" wrapText="1"/>
    </xf>
    <xf numFmtId="0" fontId="15" fillId="33" borderId="32" xfId="0" applyFont="1" applyFill="1" applyBorder="1" applyAlignment="1">
      <alignment vertical="center" wrapText="1"/>
    </xf>
    <xf numFmtId="2" fontId="8" fillId="33" borderId="32" xfId="0" applyNumberFormat="1" applyFont="1" applyFill="1" applyBorder="1" applyAlignment="1">
      <alignment horizontal="left" vertical="top" wrapText="1"/>
    </xf>
    <xf numFmtId="1" fontId="15" fillId="0" borderId="32" xfId="0" applyNumberFormat="1" applyFont="1" applyFill="1" applyBorder="1" applyAlignment="1">
      <alignment horizontal="left" vertical="center" wrapText="1"/>
    </xf>
    <xf numFmtId="2" fontId="15" fillId="33" borderId="32" xfId="0" applyNumberFormat="1" applyFont="1" applyFill="1" applyBorder="1" applyAlignment="1">
      <alignment horizontal="center" wrapText="1"/>
    </xf>
    <xf numFmtId="176" fontId="15" fillId="33" borderId="32" xfId="0" applyNumberFormat="1" applyFont="1" applyFill="1" applyBorder="1" applyAlignment="1">
      <alignment horizontal="right" wrapText="1"/>
    </xf>
    <xf numFmtId="0" fontId="15" fillId="33" borderId="32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3" fontId="9" fillId="0" borderId="31" xfId="0" applyNumberFormat="1" applyFont="1" applyFill="1" applyBorder="1" applyAlignment="1">
      <alignment horizontal="center" wrapText="1"/>
    </xf>
    <xf numFmtId="2" fontId="8" fillId="33" borderId="32" xfId="0" applyNumberFormat="1" applyFont="1" applyFill="1" applyBorder="1" applyAlignment="1">
      <alignment vertical="top" wrapText="1"/>
    </xf>
    <xf numFmtId="2" fontId="12" fillId="33" borderId="32" xfId="0" applyNumberFormat="1" applyFont="1" applyFill="1" applyBorder="1" applyAlignment="1">
      <alignment horizontal="right" vertical="top" wrapText="1"/>
    </xf>
    <xf numFmtId="182" fontId="24" fillId="0" borderId="33" xfId="0" applyNumberFormat="1" applyFont="1" applyFill="1" applyBorder="1" applyAlignment="1">
      <alignment wrapText="1"/>
    </xf>
    <xf numFmtId="0" fontId="9" fillId="0" borderId="34" xfId="0" applyFont="1" applyBorder="1" applyAlignment="1">
      <alignment horizontal="center" wrapText="1"/>
    </xf>
    <xf numFmtId="0" fontId="0" fillId="0" borderId="28" xfId="0" applyBorder="1" applyAlignment="1">
      <alignment/>
    </xf>
    <xf numFmtId="0" fontId="17" fillId="0" borderId="31" xfId="0" applyFont="1" applyFill="1" applyBorder="1" applyAlignment="1">
      <alignment/>
    </xf>
    <xf numFmtId="0" fontId="17" fillId="0" borderId="32" xfId="0" applyFont="1" applyFill="1" applyBorder="1" applyAlignment="1">
      <alignment/>
    </xf>
    <xf numFmtId="0" fontId="17" fillId="0" borderId="32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17" fillId="0" borderId="33" xfId="0" applyFont="1" applyFill="1" applyBorder="1" applyAlignment="1">
      <alignment horizontal="center"/>
    </xf>
    <xf numFmtId="4" fontId="0" fillId="0" borderId="32" xfId="0" applyNumberFormat="1" applyFont="1" applyFill="1" applyBorder="1" applyAlignment="1">
      <alignment horizontal="center"/>
    </xf>
    <xf numFmtId="4" fontId="18" fillId="0" borderId="32" xfId="0" applyNumberFormat="1" applyFont="1" applyFill="1" applyBorder="1" applyAlignment="1">
      <alignment horizontal="center"/>
    </xf>
    <xf numFmtId="4" fontId="18" fillId="0" borderId="33" xfId="0" applyNumberFormat="1" applyFont="1" applyFill="1" applyBorder="1" applyAlignment="1">
      <alignment horizontal="center"/>
    </xf>
    <xf numFmtId="2" fontId="0" fillId="0" borderId="32" xfId="0" applyNumberFormat="1" applyFill="1" applyBorder="1" applyAlignment="1">
      <alignment/>
    </xf>
    <xf numFmtId="4" fontId="0" fillId="0" borderId="32" xfId="0" applyNumberFormat="1" applyFill="1" applyBorder="1" applyAlignment="1">
      <alignment horizontal="center"/>
    </xf>
    <xf numFmtId="39" fontId="0" fillId="0" borderId="32" xfId="53" applyNumberFormat="1" applyFont="1" applyFill="1" applyBorder="1" applyAlignment="1">
      <alignment horizontal="center"/>
    </xf>
    <xf numFmtId="0" fontId="0" fillId="0" borderId="31" xfId="0" applyBorder="1" applyAlignment="1">
      <alignment/>
    </xf>
    <xf numFmtId="4" fontId="17" fillId="0" borderId="32" xfId="0" applyNumberFormat="1" applyFont="1" applyFill="1" applyBorder="1" applyAlignment="1">
      <alignment horizontal="center"/>
    </xf>
    <xf numFmtId="4" fontId="19" fillId="0" borderId="32" xfId="0" applyNumberFormat="1" applyFont="1" applyFill="1" applyBorder="1" applyAlignment="1">
      <alignment horizontal="center"/>
    </xf>
    <xf numFmtId="4" fontId="17" fillId="0" borderId="33" xfId="0" applyNumberFormat="1" applyFont="1" applyFill="1" applyBorder="1" applyAlignment="1">
      <alignment horizontal="center"/>
    </xf>
    <xf numFmtId="0" fontId="0" fillId="0" borderId="34" xfId="0" applyBorder="1" applyAlignment="1">
      <alignment/>
    </xf>
    <xf numFmtId="0" fontId="17" fillId="0" borderId="35" xfId="0" applyFont="1" applyFill="1" applyBorder="1" applyAlignment="1">
      <alignment/>
    </xf>
    <xf numFmtId="4" fontId="17" fillId="0" borderId="35" xfId="0" applyNumberFormat="1" applyFont="1" applyFill="1" applyBorder="1" applyAlignment="1">
      <alignment horizontal="center"/>
    </xf>
    <xf numFmtId="4" fontId="23" fillId="0" borderId="35" xfId="0" applyNumberFormat="1" applyFont="1" applyFill="1" applyBorder="1" applyAlignment="1">
      <alignment horizontal="center"/>
    </xf>
    <xf numFmtId="4" fontId="23" fillId="0" borderId="36" xfId="0" applyNumberFormat="1" applyFont="1" applyFill="1" applyBorder="1" applyAlignment="1">
      <alignment horizontal="center"/>
    </xf>
    <xf numFmtId="4" fontId="0" fillId="0" borderId="32" xfId="0" applyNumberFormat="1" applyFill="1" applyBorder="1" applyAlignment="1">
      <alignment wrapText="1"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2" xfId="0" applyFill="1" applyBorder="1" applyAlignment="1">
      <alignment/>
    </xf>
    <xf numFmtId="0" fontId="17" fillId="0" borderId="32" xfId="0" applyFont="1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16" fillId="0" borderId="28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left"/>
    </xf>
    <xf numFmtId="0" fontId="5" fillId="0" borderId="31" xfId="0" applyFont="1" applyFill="1" applyBorder="1" applyAlignment="1">
      <alignment horizontal="left" wrapText="1"/>
    </xf>
    <xf numFmtId="0" fontId="5" fillId="0" borderId="32" xfId="0" applyFont="1" applyFill="1" applyBorder="1" applyAlignment="1">
      <alignment horizontal="left" wrapText="1"/>
    </xf>
    <xf numFmtId="0" fontId="5" fillId="0" borderId="37" xfId="0" applyFont="1" applyFill="1" applyBorder="1" applyAlignment="1">
      <alignment horizontal="left" wrapText="1"/>
    </xf>
    <xf numFmtId="0" fontId="5" fillId="0" borderId="38" xfId="0" applyFont="1" applyFill="1" applyBorder="1" applyAlignment="1">
      <alignment horizontal="left" wrapText="1"/>
    </xf>
    <xf numFmtId="0" fontId="5" fillId="0" borderId="39" xfId="0" applyFont="1" applyFill="1" applyBorder="1" applyAlignment="1">
      <alignment horizontal="left" wrapText="1"/>
    </xf>
    <xf numFmtId="0" fontId="17" fillId="0" borderId="29" xfId="0" applyFont="1" applyFill="1" applyBorder="1" applyAlignment="1">
      <alignment horizontal="center"/>
    </xf>
    <xf numFmtId="0" fontId="17" fillId="0" borderId="30" xfId="0" applyFont="1" applyFill="1" applyBorder="1" applyAlignment="1">
      <alignment horizontal="center"/>
    </xf>
    <xf numFmtId="0" fontId="17" fillId="0" borderId="32" xfId="0" applyFont="1" applyFill="1" applyBorder="1" applyAlignment="1">
      <alignment horizontal="center" wrapText="1"/>
    </xf>
    <xf numFmtId="0" fontId="17" fillId="0" borderId="32" xfId="0" applyFont="1" applyFill="1" applyBorder="1" applyAlignment="1">
      <alignment horizontal="center"/>
    </xf>
    <xf numFmtId="14" fontId="17" fillId="0" borderId="35" xfId="0" applyNumberFormat="1" applyFont="1" applyFill="1" applyBorder="1" applyAlignment="1">
      <alignment horizontal="center" wrapText="1"/>
    </xf>
    <xf numFmtId="2" fontId="8" fillId="0" borderId="32" xfId="0" applyNumberFormat="1" applyFont="1" applyFill="1" applyBorder="1" applyAlignment="1">
      <alignment horizontal="center" vertical="top" wrapText="1"/>
    </xf>
    <xf numFmtId="2" fontId="8" fillId="0" borderId="33" xfId="0" applyNumberFormat="1" applyFont="1" applyFill="1" applyBorder="1" applyAlignment="1">
      <alignment horizontal="center" vertical="top" wrapText="1"/>
    </xf>
    <xf numFmtId="2" fontId="8" fillId="0" borderId="35" xfId="0" applyNumberFormat="1" applyFont="1" applyFill="1" applyBorder="1" applyAlignment="1">
      <alignment horizontal="center" vertical="top" wrapText="1"/>
    </xf>
    <xf numFmtId="2" fontId="8" fillId="0" borderId="36" xfId="0" applyNumberFormat="1" applyFont="1" applyFill="1" applyBorder="1" applyAlignment="1">
      <alignment horizontal="center" vertical="top" wrapText="1"/>
    </xf>
    <xf numFmtId="2" fontId="8" fillId="0" borderId="0" xfId="0" applyNumberFormat="1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/>
    </xf>
    <xf numFmtId="9" fontId="5" fillId="0" borderId="0" xfId="0" applyNumberFormat="1" applyFont="1" applyFill="1" applyBorder="1" applyAlignment="1">
      <alignment horizontal="center"/>
    </xf>
    <xf numFmtId="9" fontId="5" fillId="0" borderId="18" xfId="0" applyNumberFormat="1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10" fillId="0" borderId="0" xfId="0" applyFont="1" applyAlignment="1">
      <alignment horizontal="left" wrapText="1"/>
    </xf>
    <xf numFmtId="2" fontId="0" fillId="0" borderId="21" xfId="0" applyNumberFormat="1" applyFill="1" applyBorder="1" applyAlignment="1">
      <alignment horizontal="center"/>
    </xf>
    <xf numFmtId="2" fontId="0" fillId="0" borderId="42" xfId="0" applyNumberFormat="1" applyFill="1" applyBorder="1" applyAlignment="1">
      <alignment horizontal="center"/>
    </xf>
    <xf numFmtId="2" fontId="0" fillId="0" borderId="43" xfId="0" applyNumberFormat="1" applyFill="1" applyBorder="1" applyAlignment="1">
      <alignment horizontal="center"/>
    </xf>
    <xf numFmtId="0" fontId="17" fillId="0" borderId="44" xfId="0" applyFont="1" applyFill="1" applyBorder="1" applyAlignment="1">
      <alignment horizontal="left"/>
    </xf>
    <xf numFmtId="0" fontId="17" fillId="0" borderId="45" xfId="0" applyFont="1" applyFill="1" applyBorder="1" applyAlignment="1">
      <alignment horizontal="left"/>
    </xf>
    <xf numFmtId="183" fontId="17" fillId="0" borderId="26" xfId="0" applyNumberFormat="1" applyFont="1" applyFill="1" applyBorder="1" applyAlignment="1">
      <alignment horizontal="center"/>
    </xf>
    <xf numFmtId="183" fontId="17" fillId="0" borderId="46" xfId="0" applyNumberFormat="1" applyFont="1" applyFill="1" applyBorder="1" applyAlignment="1">
      <alignment horizontal="center"/>
    </xf>
    <xf numFmtId="183" fontId="17" fillId="0" borderId="47" xfId="0" applyNumberFormat="1" applyFont="1" applyFill="1" applyBorder="1" applyAlignment="1">
      <alignment horizontal="center"/>
    </xf>
    <xf numFmtId="0" fontId="17" fillId="32" borderId="44" xfId="0" applyFont="1" applyFill="1" applyBorder="1" applyAlignment="1">
      <alignment horizontal="left"/>
    </xf>
    <xf numFmtId="0" fontId="17" fillId="32" borderId="45" xfId="0" applyFont="1" applyFill="1" applyBorder="1" applyAlignment="1">
      <alignment horizontal="left"/>
    </xf>
    <xf numFmtId="0" fontId="21" fillId="32" borderId="48" xfId="0" applyFont="1" applyFill="1" applyBorder="1" applyAlignment="1">
      <alignment horizontal="center"/>
    </xf>
    <xf numFmtId="0" fontId="21" fillId="32" borderId="49" xfId="0" applyFont="1" applyFill="1" applyBorder="1" applyAlignment="1">
      <alignment horizontal="center"/>
    </xf>
    <xf numFmtId="0" fontId="21" fillId="32" borderId="50" xfId="0" applyFont="1" applyFill="1" applyBorder="1" applyAlignment="1">
      <alignment horizontal="center"/>
    </xf>
    <xf numFmtId="0" fontId="21" fillId="32" borderId="51" xfId="0" applyFont="1" applyFill="1" applyBorder="1" applyAlignment="1">
      <alignment horizontal="center"/>
    </xf>
    <xf numFmtId="0" fontId="17" fillId="32" borderId="21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 wrapText="1"/>
    </xf>
    <xf numFmtId="0" fontId="0" fillId="32" borderId="21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 textRotation="90"/>
    </xf>
    <xf numFmtId="0" fontId="22" fillId="0" borderId="53" xfId="0" applyFont="1" applyFill="1" applyBorder="1" applyAlignment="1">
      <alignment horizontal="center" vertical="center" textRotation="90"/>
    </xf>
    <xf numFmtId="0" fontId="22" fillId="0" borderId="54" xfId="0" applyFont="1" applyFill="1" applyBorder="1" applyAlignment="1">
      <alignment horizontal="center" vertical="center" textRotation="90"/>
    </xf>
    <xf numFmtId="0" fontId="21" fillId="0" borderId="55" xfId="0" applyFont="1" applyFill="1" applyBorder="1" applyAlignment="1">
      <alignment horizontal="center" vertical="center" wrapText="1"/>
    </xf>
    <xf numFmtId="0" fontId="21" fillId="0" borderId="56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wrapText="1"/>
    </xf>
    <xf numFmtId="2" fontId="0" fillId="32" borderId="21" xfId="0" applyNumberFormat="1" applyFont="1" applyFill="1" applyBorder="1" applyAlignment="1">
      <alignment horizontal="center" vertical="center"/>
    </xf>
    <xf numFmtId="2" fontId="0" fillId="32" borderId="10" xfId="0" applyNumberFormat="1" applyFont="1" applyFill="1" applyBorder="1" applyAlignment="1">
      <alignment horizontal="center" vertical="center"/>
    </xf>
    <xf numFmtId="0" fontId="22" fillId="32" borderId="52" xfId="0" applyFont="1" applyFill="1" applyBorder="1" applyAlignment="1">
      <alignment horizontal="center" vertical="center" textRotation="90"/>
    </xf>
    <xf numFmtId="0" fontId="22" fillId="32" borderId="53" xfId="0" applyFont="1" applyFill="1" applyBorder="1" applyAlignment="1">
      <alignment horizontal="center" vertical="center" textRotation="90"/>
    </xf>
    <xf numFmtId="0" fontId="22" fillId="32" borderId="54" xfId="0" applyFont="1" applyFill="1" applyBorder="1" applyAlignment="1">
      <alignment horizontal="center" vertical="center" textRotation="90"/>
    </xf>
    <xf numFmtId="0" fontId="0" fillId="32" borderId="21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view="pageBreakPreview" zoomScaleNormal="89" zoomScaleSheetLayoutView="100" zoomScalePageLayoutView="0" workbookViewId="0" topLeftCell="A1">
      <selection activeCell="D10" sqref="D10"/>
    </sheetView>
  </sheetViews>
  <sheetFormatPr defaultColWidth="9.140625" defaultRowHeight="12.75"/>
  <cols>
    <col min="2" max="2" width="42.421875" style="0" customWidth="1"/>
    <col min="3" max="3" width="11.7109375" style="0" customWidth="1"/>
    <col min="4" max="4" width="11.00390625" style="0" customWidth="1"/>
    <col min="5" max="5" width="7.57421875" style="0" customWidth="1"/>
    <col min="6" max="6" width="11.7109375" style="0" customWidth="1"/>
    <col min="7" max="7" width="7.28125" style="0" customWidth="1"/>
    <col min="8" max="8" width="11.8515625" style="0" customWidth="1"/>
    <col min="9" max="9" width="7.8515625" style="0" customWidth="1"/>
    <col min="10" max="10" width="11.421875" style="0" customWidth="1"/>
    <col min="11" max="11" width="7.00390625" style="0" customWidth="1"/>
    <col min="12" max="15" width="12.00390625" style="0" customWidth="1"/>
    <col min="16" max="16" width="11.28125" style="0" customWidth="1"/>
  </cols>
  <sheetData>
    <row r="1" spans="1:17" ht="12.75" customHeight="1">
      <c r="A1" s="166" t="s">
        <v>154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8"/>
    </row>
    <row r="2" spans="1:17" ht="12.75" customHeight="1">
      <c r="A2" s="169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1"/>
    </row>
    <row r="3" spans="1:17" ht="13.5" customHeight="1">
      <c r="A3" s="169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1"/>
    </row>
    <row r="4" spans="1:17" ht="12.75">
      <c r="A4" s="14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60"/>
    </row>
    <row r="5" spans="1:17" ht="26.25" customHeight="1">
      <c r="A5" s="172" t="s">
        <v>155</v>
      </c>
      <c r="B5" s="173"/>
      <c r="C5" s="173"/>
      <c r="D5" s="173"/>
      <c r="E5" s="173"/>
      <c r="F5" s="173"/>
      <c r="G5" s="173"/>
      <c r="H5" s="161"/>
      <c r="I5" s="161"/>
      <c r="J5" s="159" t="s">
        <v>36</v>
      </c>
      <c r="K5" s="181" t="s">
        <v>545</v>
      </c>
      <c r="L5" s="181"/>
      <c r="M5" s="181"/>
      <c r="N5" s="181"/>
      <c r="O5" s="181"/>
      <c r="P5" s="181"/>
      <c r="Q5" s="160"/>
    </row>
    <row r="6" spans="1:17" ht="19.5" customHeight="1">
      <c r="A6" s="174" t="s">
        <v>37</v>
      </c>
      <c r="B6" s="175"/>
      <c r="C6" s="175"/>
      <c r="D6" s="175"/>
      <c r="E6" s="162"/>
      <c r="F6" s="161"/>
      <c r="G6" s="161"/>
      <c r="H6" s="161"/>
      <c r="I6" s="161"/>
      <c r="J6" s="159" t="s">
        <v>38</v>
      </c>
      <c r="K6" s="182" t="s">
        <v>546</v>
      </c>
      <c r="L6" s="182"/>
      <c r="M6" s="182"/>
      <c r="N6" s="182"/>
      <c r="O6" s="182"/>
      <c r="P6" s="182"/>
      <c r="Q6" s="160"/>
    </row>
    <row r="7" spans="1:17" ht="18.75" customHeight="1" thickBot="1">
      <c r="A7" s="176" t="s">
        <v>550</v>
      </c>
      <c r="B7" s="177"/>
      <c r="C7" s="177"/>
      <c r="D7" s="177"/>
      <c r="E7" s="177"/>
      <c r="F7" s="177"/>
      <c r="G7" s="177"/>
      <c r="H7" s="178"/>
      <c r="I7" s="163"/>
      <c r="J7" s="164" t="s">
        <v>39</v>
      </c>
      <c r="K7" s="183" t="s">
        <v>549</v>
      </c>
      <c r="L7" s="183"/>
      <c r="M7" s="183"/>
      <c r="N7" s="183"/>
      <c r="O7" s="183"/>
      <c r="P7" s="183"/>
      <c r="Q7" s="165"/>
    </row>
    <row r="8" spans="2:17" ht="13.5" thickBot="1">
      <c r="B8" s="27"/>
      <c r="C8" s="27"/>
      <c r="D8" s="26"/>
      <c r="E8" s="26"/>
      <c r="F8" s="26"/>
      <c r="G8" s="26"/>
      <c r="H8" s="26"/>
      <c r="I8" s="26"/>
      <c r="J8" s="27"/>
      <c r="K8" s="28"/>
      <c r="L8" s="28"/>
      <c r="M8" s="28"/>
      <c r="N8" s="28"/>
      <c r="O8" s="28"/>
      <c r="P8" s="26"/>
      <c r="Q8" s="26"/>
    </row>
    <row r="9" spans="1:17" ht="12.75">
      <c r="A9" s="137"/>
      <c r="B9" s="179" t="s">
        <v>40</v>
      </c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80"/>
    </row>
    <row r="10" spans="1:17" ht="12.75">
      <c r="A10" s="138" t="s">
        <v>544</v>
      </c>
      <c r="B10" s="139" t="s">
        <v>41</v>
      </c>
      <c r="C10" s="140" t="s">
        <v>42</v>
      </c>
      <c r="D10" s="140" t="s">
        <v>43</v>
      </c>
      <c r="E10" s="141" t="s">
        <v>44</v>
      </c>
      <c r="F10" s="140" t="s">
        <v>45</v>
      </c>
      <c r="G10" s="141" t="s">
        <v>44</v>
      </c>
      <c r="H10" s="140" t="s">
        <v>46</v>
      </c>
      <c r="I10" s="141" t="s">
        <v>44</v>
      </c>
      <c r="J10" s="140" t="s">
        <v>47</v>
      </c>
      <c r="K10" s="140" t="s">
        <v>44</v>
      </c>
      <c r="L10" s="140" t="s">
        <v>547</v>
      </c>
      <c r="M10" s="140" t="s">
        <v>44</v>
      </c>
      <c r="N10" s="140" t="s">
        <v>548</v>
      </c>
      <c r="O10" s="141" t="s">
        <v>44</v>
      </c>
      <c r="P10" s="140" t="s">
        <v>48</v>
      </c>
      <c r="Q10" s="142" t="s">
        <v>44</v>
      </c>
    </row>
    <row r="11" spans="1:17" ht="25.5">
      <c r="A11" s="138" t="s">
        <v>53</v>
      </c>
      <c r="B11" s="158" t="str">
        <f>ORÇAMENTO!C10</f>
        <v>MOBILIZAÇÃO - CANTEIRO DE OBRAS - DEMOLIÇÕES</v>
      </c>
      <c r="C11" s="143">
        <f>ORÇAMENTO!H10</f>
        <v>21407.05</v>
      </c>
      <c r="D11" s="144">
        <f>($C11*E11/100)</f>
        <v>21407.05</v>
      </c>
      <c r="E11" s="144">
        <v>100</v>
      </c>
      <c r="F11" s="144">
        <f>($C11*G11/100)</f>
        <v>0</v>
      </c>
      <c r="G11" s="144">
        <v>0</v>
      </c>
      <c r="H11" s="144">
        <f>($C11*I11/100)</f>
        <v>0</v>
      </c>
      <c r="I11" s="144">
        <v>0</v>
      </c>
      <c r="J11" s="144">
        <f>($C11*K11/100)</f>
        <v>0</v>
      </c>
      <c r="K11" s="144">
        <v>0</v>
      </c>
      <c r="L11" s="144">
        <f>($C11*M11/100)</f>
        <v>0</v>
      </c>
      <c r="M11" s="144">
        <v>0</v>
      </c>
      <c r="N11" s="144">
        <f>($C11*O11/100)</f>
        <v>0</v>
      </c>
      <c r="O11" s="144">
        <v>0</v>
      </c>
      <c r="P11" s="144">
        <f>(SUM(D11,F11,H11,J11,L11,N11))</f>
        <v>21407.05</v>
      </c>
      <c r="Q11" s="145">
        <f>ROUND(P11/$C$25*100,2)</f>
        <v>3.82</v>
      </c>
    </row>
    <row r="12" spans="1:17" ht="12.75">
      <c r="A12" s="138" t="s">
        <v>61</v>
      </c>
      <c r="B12" s="146" t="str">
        <f>ORÇAMENTO!C21</f>
        <v>MOVIMENTO DE TERRA</v>
      </c>
      <c r="C12" s="147">
        <f>ORÇAMENTO!H21</f>
        <v>4408.31</v>
      </c>
      <c r="D12" s="144">
        <f aca="true" t="shared" si="0" ref="D12:D23">($C12*E12/100)</f>
        <v>4408.31</v>
      </c>
      <c r="E12" s="144">
        <v>100</v>
      </c>
      <c r="F12" s="144">
        <f aca="true" t="shared" si="1" ref="F12:F23">($C12*G12/100)</f>
        <v>0</v>
      </c>
      <c r="G12" s="144">
        <v>0</v>
      </c>
      <c r="H12" s="144">
        <f aca="true" t="shared" si="2" ref="H12:H23">($C12*I12/100)</f>
        <v>0</v>
      </c>
      <c r="I12" s="144">
        <v>0</v>
      </c>
      <c r="J12" s="144">
        <f aca="true" t="shared" si="3" ref="J12:J23">($C12*K12/100)</f>
        <v>0</v>
      </c>
      <c r="K12" s="144">
        <v>0</v>
      </c>
      <c r="L12" s="144">
        <f aca="true" t="shared" si="4" ref="L12:L23">($C12*M12/100)</f>
        <v>0</v>
      </c>
      <c r="M12" s="144">
        <v>0</v>
      </c>
      <c r="N12" s="144">
        <f aca="true" t="shared" si="5" ref="N12:N23">($C12*O12/100)</f>
        <v>0</v>
      </c>
      <c r="O12" s="144">
        <v>0</v>
      </c>
      <c r="P12" s="144">
        <f aca="true" t="shared" si="6" ref="P12:P23">(SUM(D12,F12,H12,J12,L12,N12))</f>
        <v>4408.31</v>
      </c>
      <c r="Q12" s="145">
        <f>ROUND(P12/$C$25*100,2)</f>
        <v>0.79</v>
      </c>
    </row>
    <row r="13" spans="1:17" ht="12.75">
      <c r="A13" s="138" t="s">
        <v>66</v>
      </c>
      <c r="B13" s="146" t="str">
        <f>ORÇAMENTO!C27</f>
        <v>COBERTURA</v>
      </c>
      <c r="C13" s="148">
        <f>ORÇAMENTO!H27</f>
        <v>49659.98</v>
      </c>
      <c r="D13" s="144">
        <f t="shared" si="0"/>
        <v>0</v>
      </c>
      <c r="E13" s="144">
        <v>0</v>
      </c>
      <c r="F13" s="144">
        <f t="shared" si="1"/>
        <v>29795.988</v>
      </c>
      <c r="G13" s="144">
        <v>60</v>
      </c>
      <c r="H13" s="144">
        <f t="shared" si="2"/>
        <v>14897.994</v>
      </c>
      <c r="I13" s="144">
        <v>30</v>
      </c>
      <c r="J13" s="144">
        <f t="shared" si="3"/>
        <v>4965.9980000000005</v>
      </c>
      <c r="K13" s="144">
        <v>10</v>
      </c>
      <c r="L13" s="144">
        <f t="shared" si="4"/>
        <v>0</v>
      </c>
      <c r="M13" s="144">
        <v>0</v>
      </c>
      <c r="N13" s="144">
        <f t="shared" si="5"/>
        <v>0</v>
      </c>
      <c r="O13" s="144">
        <v>0</v>
      </c>
      <c r="P13" s="144">
        <f t="shared" si="6"/>
        <v>49659.98</v>
      </c>
      <c r="Q13" s="145">
        <f aca="true" t="shared" si="7" ref="Q13:Q23">ROUND(P13/$C$25*100,2)</f>
        <v>8.86</v>
      </c>
    </row>
    <row r="14" spans="1:18" ht="12.75">
      <c r="A14" s="138" t="s">
        <v>71</v>
      </c>
      <c r="B14" s="146" t="str">
        <f>ORÇAMENTO!C35</f>
        <v>FUNDAÇÃO E ESTRUTURA</v>
      </c>
      <c r="C14" s="147">
        <f>ORÇAMENTO!H35</f>
        <v>107923.53</v>
      </c>
      <c r="D14" s="144">
        <f t="shared" si="0"/>
        <v>107923.53</v>
      </c>
      <c r="E14" s="144">
        <v>100</v>
      </c>
      <c r="F14" s="144">
        <f t="shared" si="1"/>
        <v>0</v>
      </c>
      <c r="G14" s="144">
        <v>0</v>
      </c>
      <c r="H14" s="144">
        <f t="shared" si="2"/>
        <v>0</v>
      </c>
      <c r="I14" s="144">
        <v>0</v>
      </c>
      <c r="J14" s="144">
        <f t="shared" si="3"/>
        <v>0</v>
      </c>
      <c r="K14" s="144">
        <v>0</v>
      </c>
      <c r="L14" s="144">
        <f t="shared" si="4"/>
        <v>0</v>
      </c>
      <c r="M14" s="144">
        <v>0</v>
      </c>
      <c r="N14" s="144">
        <f t="shared" si="5"/>
        <v>0</v>
      </c>
      <c r="O14" s="144">
        <v>0</v>
      </c>
      <c r="P14" s="144">
        <f t="shared" si="6"/>
        <v>107923.53</v>
      </c>
      <c r="Q14" s="145">
        <f t="shared" si="7"/>
        <v>19.25</v>
      </c>
      <c r="R14" s="40"/>
    </row>
    <row r="15" spans="1:18" ht="12.75">
      <c r="A15" s="138" t="s">
        <v>77</v>
      </c>
      <c r="B15" s="146" t="str">
        <f>ORÇAMENTO!C53</f>
        <v>ALVENARIA - VEDAÇÃO</v>
      </c>
      <c r="C15" s="147">
        <f>ORÇAMENTO!H53</f>
        <v>52661.44</v>
      </c>
      <c r="D15" s="144">
        <f t="shared" si="0"/>
        <v>10532.288</v>
      </c>
      <c r="E15" s="144">
        <v>20</v>
      </c>
      <c r="F15" s="144">
        <f t="shared" si="1"/>
        <v>42129.152</v>
      </c>
      <c r="G15" s="144">
        <v>80</v>
      </c>
      <c r="H15" s="144">
        <f t="shared" si="2"/>
        <v>0</v>
      </c>
      <c r="I15" s="144">
        <v>0</v>
      </c>
      <c r="J15" s="144">
        <f t="shared" si="3"/>
        <v>0</v>
      </c>
      <c r="K15" s="144">
        <v>0</v>
      </c>
      <c r="L15" s="144">
        <f t="shared" si="4"/>
        <v>0</v>
      </c>
      <c r="M15" s="144">
        <v>0</v>
      </c>
      <c r="N15" s="144">
        <f t="shared" si="5"/>
        <v>0</v>
      </c>
      <c r="O15" s="144">
        <v>0</v>
      </c>
      <c r="P15" s="144">
        <f t="shared" si="6"/>
        <v>52661.44</v>
      </c>
      <c r="Q15" s="145">
        <f t="shared" si="7"/>
        <v>9.4</v>
      </c>
      <c r="R15" s="26"/>
    </row>
    <row r="16" spans="1:18" ht="12.75">
      <c r="A16" s="138" t="s">
        <v>79</v>
      </c>
      <c r="B16" s="146" t="str">
        <f>ORÇAMENTO!C58</f>
        <v>IMPERMEABILIZAÇÃO</v>
      </c>
      <c r="C16" s="147">
        <f>ORÇAMENTO!H58</f>
        <v>2045.02</v>
      </c>
      <c r="D16" s="144">
        <f t="shared" si="0"/>
        <v>818.008</v>
      </c>
      <c r="E16" s="144">
        <v>40</v>
      </c>
      <c r="F16" s="144">
        <f t="shared" si="1"/>
        <v>1227.012</v>
      </c>
      <c r="G16" s="144">
        <v>60</v>
      </c>
      <c r="H16" s="144">
        <f t="shared" si="2"/>
        <v>0</v>
      </c>
      <c r="I16" s="144">
        <v>0</v>
      </c>
      <c r="J16" s="144">
        <f t="shared" si="3"/>
        <v>0</v>
      </c>
      <c r="K16" s="144">
        <v>0</v>
      </c>
      <c r="L16" s="144">
        <f t="shared" si="4"/>
        <v>0</v>
      </c>
      <c r="M16" s="144">
        <v>0</v>
      </c>
      <c r="N16" s="144">
        <f t="shared" si="5"/>
        <v>0</v>
      </c>
      <c r="O16" s="144">
        <v>0</v>
      </c>
      <c r="P16" s="144">
        <f t="shared" si="6"/>
        <v>2045.02</v>
      </c>
      <c r="Q16" s="145">
        <f t="shared" si="7"/>
        <v>0.36</v>
      </c>
      <c r="R16" s="26"/>
    </row>
    <row r="17" spans="1:18" ht="12.75">
      <c r="A17" s="138" t="s">
        <v>83</v>
      </c>
      <c r="B17" s="146" t="str">
        <f>ORÇAMENTO!C63</f>
        <v>REVESTIMENTOS - PISOS, PAREDES E TETOS</v>
      </c>
      <c r="C17" s="147">
        <f>ORÇAMENTO!H63</f>
        <v>135715.81</v>
      </c>
      <c r="D17" s="144">
        <f t="shared" si="0"/>
        <v>0</v>
      </c>
      <c r="E17" s="144">
        <v>0</v>
      </c>
      <c r="F17" s="144">
        <f t="shared" si="1"/>
        <v>0</v>
      </c>
      <c r="G17" s="144">
        <v>0</v>
      </c>
      <c r="H17" s="144">
        <f t="shared" si="2"/>
        <v>40714.742999999995</v>
      </c>
      <c r="I17" s="144">
        <v>30</v>
      </c>
      <c r="J17" s="144">
        <f t="shared" si="3"/>
        <v>54286.324</v>
      </c>
      <c r="K17" s="144">
        <v>40</v>
      </c>
      <c r="L17" s="144">
        <f t="shared" si="4"/>
        <v>40714.742999999995</v>
      </c>
      <c r="M17" s="144">
        <v>30</v>
      </c>
      <c r="N17" s="144">
        <f t="shared" si="5"/>
        <v>0</v>
      </c>
      <c r="O17" s="144">
        <v>0</v>
      </c>
      <c r="P17" s="144">
        <f t="shared" si="6"/>
        <v>135715.81</v>
      </c>
      <c r="Q17" s="145">
        <f t="shared" si="7"/>
        <v>24.21</v>
      </c>
      <c r="R17" s="40"/>
    </row>
    <row r="18" spans="1:18" ht="12.75">
      <c r="A18" s="138" t="s">
        <v>85</v>
      </c>
      <c r="B18" s="146" t="str">
        <f>ORÇAMENTO!C96</f>
        <v>ESQUARIAS</v>
      </c>
      <c r="C18" s="147">
        <f>ORÇAMENTO!H96</f>
        <v>75266.29000000001</v>
      </c>
      <c r="D18" s="144">
        <f t="shared" si="0"/>
        <v>0</v>
      </c>
      <c r="E18" s="144">
        <v>0</v>
      </c>
      <c r="F18" s="144">
        <f t="shared" si="1"/>
        <v>0</v>
      </c>
      <c r="G18" s="144">
        <v>0</v>
      </c>
      <c r="H18" s="144">
        <f t="shared" si="2"/>
        <v>0</v>
      </c>
      <c r="I18" s="144">
        <v>0</v>
      </c>
      <c r="J18" s="144">
        <f t="shared" si="3"/>
        <v>0</v>
      </c>
      <c r="K18" s="144">
        <v>0</v>
      </c>
      <c r="L18" s="144">
        <f t="shared" si="4"/>
        <v>22579.887000000002</v>
      </c>
      <c r="M18" s="144">
        <v>30</v>
      </c>
      <c r="N18" s="144">
        <f t="shared" si="5"/>
        <v>52686.403000000006</v>
      </c>
      <c r="O18" s="144">
        <v>70</v>
      </c>
      <c r="P18" s="144">
        <f t="shared" si="6"/>
        <v>75266.29000000001</v>
      </c>
      <c r="Q18" s="145">
        <f t="shared" si="7"/>
        <v>13.43</v>
      </c>
      <c r="R18" s="40"/>
    </row>
    <row r="19" spans="1:18" ht="12.75">
      <c r="A19" s="138" t="s">
        <v>88</v>
      </c>
      <c r="B19" s="146" t="str">
        <f>ORÇAMENTO!C116</f>
        <v>INSTALAÇÕES ELETRICAS</v>
      </c>
      <c r="C19" s="147">
        <f>ORÇAMENTO!H116</f>
        <v>42910.01999999999</v>
      </c>
      <c r="D19" s="144">
        <f t="shared" si="0"/>
        <v>4291.001999999999</v>
      </c>
      <c r="E19" s="144">
        <v>10</v>
      </c>
      <c r="F19" s="144">
        <f t="shared" si="1"/>
        <v>4291.001999999999</v>
      </c>
      <c r="G19" s="144">
        <v>10</v>
      </c>
      <c r="H19" s="144">
        <f t="shared" si="2"/>
        <v>4291.001999999999</v>
      </c>
      <c r="I19" s="144">
        <v>10</v>
      </c>
      <c r="J19" s="144">
        <f t="shared" si="3"/>
        <v>4291.001999999999</v>
      </c>
      <c r="K19" s="144">
        <v>10</v>
      </c>
      <c r="L19" s="144">
        <f t="shared" si="4"/>
        <v>4291.001999999999</v>
      </c>
      <c r="M19" s="144">
        <v>10</v>
      </c>
      <c r="N19" s="144">
        <f t="shared" si="5"/>
        <v>21455.009999999995</v>
      </c>
      <c r="O19" s="144">
        <v>50</v>
      </c>
      <c r="P19" s="144">
        <f t="shared" si="6"/>
        <v>42910.01999999999</v>
      </c>
      <c r="Q19" s="145">
        <f t="shared" si="7"/>
        <v>7.66</v>
      </c>
      <c r="R19" s="26"/>
    </row>
    <row r="20" spans="1:18" ht="12.75">
      <c r="A20" s="138" t="s">
        <v>94</v>
      </c>
      <c r="B20" s="146" t="str">
        <f>ORÇAMENTO!C164</f>
        <v>INSTALAÇÕES HIDAULICAS</v>
      </c>
      <c r="C20" s="147">
        <f>ORÇAMENTO!H164</f>
        <v>51252.6</v>
      </c>
      <c r="D20" s="144">
        <f t="shared" si="0"/>
        <v>10250.52</v>
      </c>
      <c r="E20" s="144">
        <v>20</v>
      </c>
      <c r="F20" s="144">
        <f t="shared" si="1"/>
        <v>5125.26</v>
      </c>
      <c r="G20" s="144">
        <v>10</v>
      </c>
      <c r="H20" s="144">
        <f t="shared" si="2"/>
        <v>5125.26</v>
      </c>
      <c r="I20" s="144">
        <v>10</v>
      </c>
      <c r="J20" s="144">
        <f t="shared" si="3"/>
        <v>5125.26</v>
      </c>
      <c r="K20" s="144">
        <v>10</v>
      </c>
      <c r="L20" s="144">
        <f t="shared" si="4"/>
        <v>5125.26</v>
      </c>
      <c r="M20" s="144">
        <v>10</v>
      </c>
      <c r="N20" s="144">
        <f t="shared" si="5"/>
        <v>20501.04</v>
      </c>
      <c r="O20" s="144">
        <v>40</v>
      </c>
      <c r="P20" s="144">
        <f t="shared" si="6"/>
        <v>51252.600000000006</v>
      </c>
      <c r="Q20" s="145">
        <f t="shared" si="7"/>
        <v>9.14</v>
      </c>
      <c r="R20" s="26"/>
    </row>
    <row r="21" spans="1:18" ht="12.75">
      <c r="A21" s="138" t="s">
        <v>104</v>
      </c>
      <c r="B21" s="146" t="str">
        <f>ORÇAMENTO!C219</f>
        <v>REDE AR COMPRIMIDO</v>
      </c>
      <c r="C21" s="147">
        <f>ORÇAMENTO!H219</f>
        <v>2240.96</v>
      </c>
      <c r="D21" s="144">
        <f t="shared" si="0"/>
        <v>0</v>
      </c>
      <c r="E21" s="144">
        <v>0</v>
      </c>
      <c r="F21" s="144">
        <f t="shared" si="1"/>
        <v>0</v>
      </c>
      <c r="G21" s="144">
        <v>0</v>
      </c>
      <c r="H21" s="144">
        <f t="shared" si="2"/>
        <v>0</v>
      </c>
      <c r="I21" s="144">
        <v>0</v>
      </c>
      <c r="J21" s="144">
        <f t="shared" si="3"/>
        <v>0</v>
      </c>
      <c r="K21" s="144">
        <v>0</v>
      </c>
      <c r="L21" s="144">
        <f t="shared" si="4"/>
        <v>1120.48</v>
      </c>
      <c r="M21" s="144">
        <v>50</v>
      </c>
      <c r="N21" s="144">
        <f t="shared" si="5"/>
        <v>1120.48</v>
      </c>
      <c r="O21" s="144">
        <v>50</v>
      </c>
      <c r="P21" s="144">
        <f t="shared" si="6"/>
        <v>2240.96</v>
      </c>
      <c r="Q21" s="145">
        <f t="shared" si="7"/>
        <v>0.4</v>
      </c>
      <c r="R21" s="26"/>
    </row>
    <row r="22" spans="1:18" ht="12.75">
      <c r="A22" s="138" t="s">
        <v>108</v>
      </c>
      <c r="B22" s="146" t="str">
        <f>ORÇAMENTO!C225</f>
        <v>COMUNICAÇÃO VISUAL</v>
      </c>
      <c r="C22" s="147">
        <f>ORÇAMENTO!H225</f>
        <v>11117.130000000001</v>
      </c>
      <c r="D22" s="144">
        <f t="shared" si="0"/>
        <v>0</v>
      </c>
      <c r="E22" s="144">
        <v>0</v>
      </c>
      <c r="F22" s="144">
        <f t="shared" si="1"/>
        <v>0</v>
      </c>
      <c r="G22" s="144">
        <v>0</v>
      </c>
      <c r="H22" s="144">
        <f t="shared" si="2"/>
        <v>0</v>
      </c>
      <c r="I22" s="144">
        <v>0</v>
      </c>
      <c r="J22" s="144">
        <f t="shared" si="3"/>
        <v>4446.852000000001</v>
      </c>
      <c r="K22" s="144">
        <v>40</v>
      </c>
      <c r="L22" s="144">
        <f t="shared" si="4"/>
        <v>4446.852000000001</v>
      </c>
      <c r="M22" s="144">
        <v>40</v>
      </c>
      <c r="N22" s="144">
        <f t="shared" si="5"/>
        <v>2223.4260000000004</v>
      </c>
      <c r="O22" s="144">
        <v>20</v>
      </c>
      <c r="P22" s="144">
        <f t="shared" si="6"/>
        <v>11117.130000000001</v>
      </c>
      <c r="Q22" s="145">
        <f t="shared" si="7"/>
        <v>1.98</v>
      </c>
      <c r="R22" s="40"/>
    </row>
    <row r="23" spans="1:18" ht="12.75">
      <c r="A23" s="138" t="s">
        <v>113</v>
      </c>
      <c r="B23" s="146" t="str">
        <f>ORÇAMENTO!C233</f>
        <v>DIVERSOS E LIMPEZA DA OBRA</v>
      </c>
      <c r="C23" s="147">
        <f>ORÇAMENTO!H233</f>
        <v>3895.51</v>
      </c>
      <c r="D23" s="144">
        <f t="shared" si="0"/>
        <v>0</v>
      </c>
      <c r="E23" s="144">
        <v>0</v>
      </c>
      <c r="F23" s="144">
        <f t="shared" si="1"/>
        <v>0</v>
      </c>
      <c r="G23" s="144">
        <v>0</v>
      </c>
      <c r="H23" s="144">
        <f t="shared" si="2"/>
        <v>0</v>
      </c>
      <c r="I23" s="144">
        <v>0</v>
      </c>
      <c r="J23" s="144">
        <f t="shared" si="3"/>
        <v>0</v>
      </c>
      <c r="K23" s="144">
        <v>0</v>
      </c>
      <c r="L23" s="144">
        <f t="shared" si="4"/>
        <v>0</v>
      </c>
      <c r="M23" s="144">
        <v>0</v>
      </c>
      <c r="N23" s="144">
        <f t="shared" si="5"/>
        <v>3895.51</v>
      </c>
      <c r="O23" s="144">
        <v>100</v>
      </c>
      <c r="P23" s="144">
        <f t="shared" si="6"/>
        <v>3895.51</v>
      </c>
      <c r="Q23" s="145">
        <f t="shared" si="7"/>
        <v>0.7</v>
      </c>
      <c r="R23" s="26"/>
    </row>
    <row r="24" spans="1:17" ht="12.75">
      <c r="A24" s="149"/>
      <c r="B24" s="139" t="s">
        <v>51</v>
      </c>
      <c r="C24" s="150">
        <f>TRUNC(SUM(C11:C23),2)</f>
        <v>560503.65</v>
      </c>
      <c r="D24" s="150">
        <f>(SUM(D11:D23))</f>
        <v>159630.708</v>
      </c>
      <c r="E24" s="151">
        <f>(D24/$C$25)*100</f>
        <v>28.479869488807076</v>
      </c>
      <c r="F24" s="150">
        <f>(SUM(F11:F23))</f>
        <v>82568.41399999999</v>
      </c>
      <c r="G24" s="151">
        <f>(F24/$C$25)*100</f>
        <v>14.731110850036389</v>
      </c>
      <c r="H24" s="150">
        <f>(SUM(H11:H23))</f>
        <v>65028.998999999996</v>
      </c>
      <c r="I24" s="151">
        <f>(H24/$C$25)*100</f>
        <v>11.6018868030565</v>
      </c>
      <c r="J24" s="150">
        <f>(SUM(J11:J23))</f>
        <v>73115.436</v>
      </c>
      <c r="K24" s="151">
        <f>(J24/$C$25)*100</f>
        <v>13.044595873728923</v>
      </c>
      <c r="L24" s="150">
        <f>(SUM(L11:L23))</f>
        <v>78278.22399999999</v>
      </c>
      <c r="M24" s="151">
        <f>(L24/$C$25)*100</f>
        <v>13.965693889772169</v>
      </c>
      <c r="N24" s="150">
        <f>(SUM(N11:N23))</f>
        <v>101881.869</v>
      </c>
      <c r="O24" s="151">
        <f>(N24/$C$25)*100</f>
        <v>18.176843094598937</v>
      </c>
      <c r="P24" s="150">
        <f>(SUM(P11:P23))</f>
        <v>560503.65</v>
      </c>
      <c r="Q24" s="152"/>
    </row>
    <row r="25" spans="1:17" ht="13.5" thickBot="1">
      <c r="A25" s="153"/>
      <c r="B25" s="154" t="s">
        <v>49</v>
      </c>
      <c r="C25" s="155">
        <f>TRUNC(SUM(C24:C24),2)</f>
        <v>560503.65</v>
      </c>
      <c r="D25" s="155">
        <f>(SUM(D24:D24))</f>
        <v>159630.708</v>
      </c>
      <c r="E25" s="156">
        <f>(D25/$C$25)*100</f>
        <v>28.479869488807076</v>
      </c>
      <c r="F25" s="156">
        <f>D25+F24</f>
        <v>242199.122</v>
      </c>
      <c r="G25" s="156">
        <f aca="true" t="shared" si="8" ref="G25:M25">E25+G24</f>
        <v>43.21098033884346</v>
      </c>
      <c r="H25" s="156">
        <f>F25+H24</f>
        <v>307228.121</v>
      </c>
      <c r="I25" s="156">
        <f t="shared" si="8"/>
        <v>54.812867141899964</v>
      </c>
      <c r="J25" s="156">
        <f>H25+J24</f>
        <v>380343.557</v>
      </c>
      <c r="K25" s="156">
        <f t="shared" si="8"/>
        <v>67.8574630156289</v>
      </c>
      <c r="L25" s="156">
        <f>J25+L24</f>
        <v>458621.78099999996</v>
      </c>
      <c r="M25" s="156">
        <f t="shared" si="8"/>
        <v>81.82315690540106</v>
      </c>
      <c r="N25" s="156">
        <f>L25+N24</f>
        <v>560503.6499999999</v>
      </c>
      <c r="O25" s="156">
        <f>(N25/$C$25)*100</f>
        <v>99.99999999999997</v>
      </c>
      <c r="P25" s="156">
        <f>P24</f>
        <v>560503.65</v>
      </c>
      <c r="Q25" s="157">
        <f>(P25/C25)*100</f>
        <v>100</v>
      </c>
    </row>
  </sheetData>
  <sheetProtection/>
  <mergeCells count="8">
    <mergeCell ref="A1:Q3"/>
    <mergeCell ref="A5:G5"/>
    <mergeCell ref="A6:D6"/>
    <mergeCell ref="A7:H7"/>
    <mergeCell ref="B9:Q9"/>
    <mergeCell ref="K5:P5"/>
    <mergeCell ref="K6:P6"/>
    <mergeCell ref="K7:P7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57"/>
  <sheetViews>
    <sheetView view="pageBreakPreview" zoomScale="70" zoomScaleNormal="75" zoomScaleSheetLayoutView="70" zoomScalePageLayoutView="0" workbookViewId="0" topLeftCell="A1">
      <pane ySplit="9" topLeftCell="A49" activePane="bottomLeft" state="frozen"/>
      <selection pane="topLeft" activeCell="A1" sqref="A1"/>
      <selection pane="bottomLeft" activeCell="B5" sqref="B5:C5"/>
    </sheetView>
  </sheetViews>
  <sheetFormatPr defaultColWidth="9.140625" defaultRowHeight="12.75"/>
  <cols>
    <col min="1" max="1" width="9.140625" style="35" customWidth="1"/>
    <col min="2" max="2" width="22.00390625" style="2" customWidth="1"/>
    <col min="3" max="3" width="60.8515625" style="1" customWidth="1"/>
    <col min="4" max="4" width="6.7109375" style="3" customWidth="1"/>
    <col min="5" max="5" width="11.7109375" style="1" customWidth="1"/>
    <col min="6" max="7" width="12.28125" style="1" customWidth="1"/>
    <col min="8" max="8" width="20.28125" style="1" customWidth="1"/>
    <col min="9" max="9" width="9.8515625" style="1" bestFit="1" customWidth="1"/>
    <col min="10" max="10" width="8.140625" style="1" customWidth="1"/>
    <col min="11" max="16384" width="9.140625" style="1" customWidth="1"/>
  </cols>
  <sheetData>
    <row r="1" spans="1:8" ht="20.25">
      <c r="A1" s="41"/>
      <c r="B1" s="192" t="s">
        <v>0</v>
      </c>
      <c r="C1" s="192"/>
      <c r="D1" s="192"/>
      <c r="E1" s="192"/>
      <c r="F1" s="192"/>
      <c r="G1" s="192"/>
      <c r="H1" s="193"/>
    </row>
    <row r="2" spans="1:8" ht="15.75">
      <c r="A2" s="42"/>
      <c r="B2" s="194"/>
      <c r="C2" s="194"/>
      <c r="D2" s="194"/>
      <c r="E2" s="194"/>
      <c r="F2" s="194"/>
      <c r="G2" s="194"/>
      <c r="H2" s="195"/>
    </row>
    <row r="3" spans="1:8" s="4" customFormat="1" ht="18.75">
      <c r="A3" s="43"/>
      <c r="B3" s="189" t="s">
        <v>155</v>
      </c>
      <c r="C3" s="189"/>
      <c r="D3" s="189"/>
      <c r="E3" s="189"/>
      <c r="F3" s="189"/>
      <c r="G3" s="189"/>
      <c r="H3" s="196"/>
    </row>
    <row r="4" spans="1:8" s="4" customFormat="1" ht="18.75">
      <c r="A4" s="43"/>
      <c r="B4" s="25" t="s">
        <v>37</v>
      </c>
      <c r="C4" s="25"/>
      <c r="D4" s="25"/>
      <c r="E4" s="25"/>
      <c r="F4" s="25"/>
      <c r="G4" s="25"/>
      <c r="H4" s="44"/>
    </row>
    <row r="5" spans="1:8" s="4" customFormat="1" ht="41.25" customHeight="1">
      <c r="A5" s="43"/>
      <c r="B5" s="233" t="s">
        <v>550</v>
      </c>
      <c r="C5" s="233"/>
      <c r="D5" s="18"/>
      <c r="E5" s="45"/>
      <c r="F5" s="197" t="s">
        <v>549</v>
      </c>
      <c r="G5" s="197"/>
      <c r="H5" s="198"/>
    </row>
    <row r="6" spans="1:8" ht="18.75">
      <c r="A6" s="42"/>
      <c r="B6" s="18" t="s">
        <v>156</v>
      </c>
      <c r="C6" s="18"/>
      <c r="D6" s="18"/>
      <c r="E6" s="18"/>
      <c r="F6" s="197"/>
      <c r="G6" s="197"/>
      <c r="H6" s="198"/>
    </row>
    <row r="7" spans="1:8" ht="18.75">
      <c r="A7" s="42"/>
      <c r="B7" s="18"/>
      <c r="C7" s="18"/>
      <c r="D7" s="18"/>
      <c r="E7" s="18"/>
      <c r="F7" s="25"/>
      <c r="G7" s="30"/>
      <c r="H7" s="44"/>
    </row>
    <row r="8" spans="1:8" ht="19.5" thickBot="1">
      <c r="A8" s="42"/>
      <c r="B8" s="189" t="s">
        <v>543</v>
      </c>
      <c r="C8" s="189"/>
      <c r="D8" s="18"/>
      <c r="E8" s="18"/>
      <c r="F8" s="25"/>
      <c r="G8" s="190" t="s">
        <v>50</v>
      </c>
      <c r="H8" s="191"/>
    </row>
    <row r="9" spans="1:8" ht="33.75" thickBot="1">
      <c r="A9" s="37" t="s">
        <v>60</v>
      </c>
      <c r="B9" s="34" t="s">
        <v>1</v>
      </c>
      <c r="C9" s="31" t="s">
        <v>2</v>
      </c>
      <c r="D9" s="31" t="s">
        <v>3</v>
      </c>
      <c r="E9" s="32" t="s">
        <v>4</v>
      </c>
      <c r="F9" s="31" t="s">
        <v>5</v>
      </c>
      <c r="G9" s="31" t="s">
        <v>52</v>
      </c>
      <c r="H9" s="33" t="s">
        <v>6</v>
      </c>
    </row>
    <row r="10" spans="1:8" ht="19.5" customHeight="1">
      <c r="A10" s="85" t="s">
        <v>53</v>
      </c>
      <c r="B10" s="86"/>
      <c r="C10" s="87" t="s">
        <v>158</v>
      </c>
      <c r="D10" s="88"/>
      <c r="E10" s="89"/>
      <c r="F10" s="90"/>
      <c r="G10" s="90"/>
      <c r="H10" s="91">
        <f>SUM(H11:H19)</f>
        <v>21407.05</v>
      </c>
    </row>
    <row r="11" spans="1:8" ht="33">
      <c r="A11" s="92" t="s">
        <v>54</v>
      </c>
      <c r="B11" s="93" t="s">
        <v>16</v>
      </c>
      <c r="C11" s="94" t="s">
        <v>157</v>
      </c>
      <c r="D11" s="95" t="s">
        <v>8</v>
      </c>
      <c r="E11" s="96">
        <v>4.5</v>
      </c>
      <c r="F11" s="97">
        <v>331.13</v>
      </c>
      <c r="G11" s="97">
        <f aca="true" t="shared" si="0" ref="G11:G19">ROUND(F11*1.25,2)</f>
        <v>413.91</v>
      </c>
      <c r="H11" s="98">
        <f aca="true" t="shared" si="1" ref="H11:H16">ROUND(E11*G11,2)</f>
        <v>1862.6</v>
      </c>
    </row>
    <row r="12" spans="1:8" ht="82.5">
      <c r="A12" s="92" t="s">
        <v>55</v>
      </c>
      <c r="B12" s="93" t="s">
        <v>28</v>
      </c>
      <c r="C12" s="94" t="s">
        <v>159</v>
      </c>
      <c r="D12" s="95" t="s">
        <v>8</v>
      </c>
      <c r="E12" s="96">
        <v>267.25</v>
      </c>
      <c r="F12" s="97">
        <v>6.85</v>
      </c>
      <c r="G12" s="97">
        <f t="shared" si="0"/>
        <v>8.56</v>
      </c>
      <c r="H12" s="98">
        <f t="shared" si="1"/>
        <v>2287.66</v>
      </c>
    </row>
    <row r="13" spans="1:8" ht="33">
      <c r="A13" s="92" t="s">
        <v>56</v>
      </c>
      <c r="B13" s="93" t="s">
        <v>160</v>
      </c>
      <c r="C13" s="94" t="s">
        <v>161</v>
      </c>
      <c r="D13" s="95" t="s">
        <v>8</v>
      </c>
      <c r="E13" s="96">
        <v>66</v>
      </c>
      <c r="F13" s="97">
        <v>43.63</v>
      </c>
      <c r="G13" s="97">
        <f t="shared" si="0"/>
        <v>54.54</v>
      </c>
      <c r="H13" s="98">
        <f t="shared" si="1"/>
        <v>3599.64</v>
      </c>
    </row>
    <row r="14" spans="1:8" ht="34.5" customHeight="1">
      <c r="A14" s="92" t="s">
        <v>57</v>
      </c>
      <c r="B14" s="93">
        <v>73672</v>
      </c>
      <c r="C14" s="94" t="s">
        <v>162</v>
      </c>
      <c r="D14" s="95" t="s">
        <v>8</v>
      </c>
      <c r="E14" s="96">
        <v>829.73</v>
      </c>
      <c r="F14" s="97">
        <v>0.43</v>
      </c>
      <c r="G14" s="97">
        <f t="shared" si="0"/>
        <v>0.54</v>
      </c>
      <c r="H14" s="98">
        <f t="shared" si="1"/>
        <v>448.05</v>
      </c>
    </row>
    <row r="15" spans="1:8" ht="48.75" customHeight="1">
      <c r="A15" s="92" t="s">
        <v>58</v>
      </c>
      <c r="B15" s="99" t="s">
        <v>163</v>
      </c>
      <c r="C15" s="94" t="s">
        <v>164</v>
      </c>
      <c r="D15" s="95" t="s">
        <v>12</v>
      </c>
      <c r="E15" s="96">
        <v>1</v>
      </c>
      <c r="F15" s="97">
        <v>1178.79</v>
      </c>
      <c r="G15" s="97">
        <f t="shared" si="0"/>
        <v>1473.49</v>
      </c>
      <c r="H15" s="98">
        <f t="shared" si="1"/>
        <v>1473.49</v>
      </c>
    </row>
    <row r="16" spans="1:8" ht="16.5">
      <c r="A16" s="92" t="s">
        <v>59</v>
      </c>
      <c r="B16" s="99" t="s">
        <v>165</v>
      </c>
      <c r="C16" s="100" t="s">
        <v>166</v>
      </c>
      <c r="D16" s="95" t="s">
        <v>12</v>
      </c>
      <c r="E16" s="96">
        <v>1</v>
      </c>
      <c r="F16" s="97">
        <v>772.73</v>
      </c>
      <c r="G16" s="97">
        <f t="shared" si="0"/>
        <v>965.91</v>
      </c>
      <c r="H16" s="98">
        <f t="shared" si="1"/>
        <v>965.91</v>
      </c>
    </row>
    <row r="17" spans="1:8" ht="16.5" customHeight="1">
      <c r="A17" s="92" t="s">
        <v>171</v>
      </c>
      <c r="B17" s="99">
        <v>73658</v>
      </c>
      <c r="C17" s="100" t="s">
        <v>167</v>
      </c>
      <c r="D17" s="95" t="s">
        <v>12</v>
      </c>
      <c r="E17" s="96">
        <v>1</v>
      </c>
      <c r="F17" s="97">
        <v>431.2</v>
      </c>
      <c r="G17" s="97">
        <f t="shared" si="0"/>
        <v>539</v>
      </c>
      <c r="H17" s="98">
        <f>ROUND(E17*G17,2)</f>
        <v>539</v>
      </c>
    </row>
    <row r="18" spans="1:8" ht="33.75" customHeight="1">
      <c r="A18" s="92" t="s">
        <v>172</v>
      </c>
      <c r="B18" s="99" t="s">
        <v>168</v>
      </c>
      <c r="C18" s="100" t="s">
        <v>169</v>
      </c>
      <c r="D18" s="95" t="s">
        <v>8</v>
      </c>
      <c r="E18" s="96">
        <v>10</v>
      </c>
      <c r="F18" s="97">
        <v>210.84</v>
      </c>
      <c r="G18" s="97">
        <f t="shared" si="0"/>
        <v>263.55</v>
      </c>
      <c r="H18" s="98">
        <f>ROUND(E18*G18,2)</f>
        <v>2635.5</v>
      </c>
    </row>
    <row r="19" spans="1:8" ht="65.25" customHeight="1">
      <c r="A19" s="92" t="s">
        <v>173</v>
      </c>
      <c r="B19" s="99" t="s">
        <v>29</v>
      </c>
      <c r="C19" s="100" t="s">
        <v>170</v>
      </c>
      <c r="D19" s="95" t="s">
        <v>8</v>
      </c>
      <c r="E19" s="96">
        <v>40</v>
      </c>
      <c r="F19" s="97">
        <v>151.9</v>
      </c>
      <c r="G19" s="97">
        <f t="shared" si="0"/>
        <v>189.88</v>
      </c>
      <c r="H19" s="98">
        <f>ROUND(E19*G19,2)</f>
        <v>7595.2</v>
      </c>
    </row>
    <row r="20" spans="1:8" ht="16.5">
      <c r="A20" s="92"/>
      <c r="B20" s="101"/>
      <c r="C20" s="102"/>
      <c r="D20" s="102"/>
      <c r="E20" s="103"/>
      <c r="F20" s="102"/>
      <c r="G20" s="102"/>
      <c r="H20" s="104"/>
    </row>
    <row r="21" spans="1:8" ht="15" customHeight="1">
      <c r="A21" s="105" t="s">
        <v>61</v>
      </c>
      <c r="B21" s="101"/>
      <c r="C21" s="106" t="s">
        <v>174</v>
      </c>
      <c r="D21" s="107"/>
      <c r="E21" s="108"/>
      <c r="F21" s="109"/>
      <c r="G21" s="109"/>
      <c r="H21" s="110">
        <f>SUM(H22:H25)</f>
        <v>4408.31</v>
      </c>
    </row>
    <row r="22" spans="1:8" ht="16.5">
      <c r="A22" s="92" t="s">
        <v>62</v>
      </c>
      <c r="B22" s="111" t="s">
        <v>175</v>
      </c>
      <c r="C22" s="94" t="s">
        <v>176</v>
      </c>
      <c r="D22" s="95" t="s">
        <v>7</v>
      </c>
      <c r="E22" s="96">
        <v>61.83</v>
      </c>
      <c r="F22" s="97">
        <v>44.45</v>
      </c>
      <c r="G22" s="97">
        <f>ROUND(F22*1.25,2)</f>
        <v>55.56</v>
      </c>
      <c r="H22" s="98">
        <f>ROUND(E22*G22,2)</f>
        <v>3435.27</v>
      </c>
    </row>
    <row r="23" spans="1:8" ht="30.75" customHeight="1">
      <c r="A23" s="92" t="s">
        <v>63</v>
      </c>
      <c r="B23" s="93">
        <v>72920</v>
      </c>
      <c r="C23" s="94" t="s">
        <v>177</v>
      </c>
      <c r="D23" s="95" t="s">
        <v>7</v>
      </c>
      <c r="E23" s="96">
        <v>40.22</v>
      </c>
      <c r="F23" s="97">
        <v>15.42</v>
      </c>
      <c r="G23" s="97">
        <f>ROUND(F23*1.25,2)</f>
        <v>19.28</v>
      </c>
      <c r="H23" s="98">
        <f>ROUND(E23*G23,2)</f>
        <v>775.44</v>
      </c>
    </row>
    <row r="24" spans="1:8" ht="42" customHeight="1">
      <c r="A24" s="92" t="s">
        <v>64</v>
      </c>
      <c r="B24" s="93">
        <v>72898</v>
      </c>
      <c r="C24" s="94" t="s">
        <v>178</v>
      </c>
      <c r="D24" s="95" t="s">
        <v>7</v>
      </c>
      <c r="E24" s="96">
        <v>31.82</v>
      </c>
      <c r="F24" s="97">
        <v>0.81</v>
      </c>
      <c r="G24" s="97">
        <f>ROUND(F24*1.25,2)</f>
        <v>1.01</v>
      </c>
      <c r="H24" s="98">
        <f>ROUND(E24*G24,2)</f>
        <v>32.14</v>
      </c>
    </row>
    <row r="25" spans="1:8" ht="33.75" customHeight="1">
      <c r="A25" s="92" t="s">
        <v>65</v>
      </c>
      <c r="B25" s="93">
        <v>72900</v>
      </c>
      <c r="C25" s="94" t="s">
        <v>179</v>
      </c>
      <c r="D25" s="95" t="s">
        <v>7</v>
      </c>
      <c r="E25" s="96">
        <v>31.82</v>
      </c>
      <c r="F25" s="97">
        <v>4.16</v>
      </c>
      <c r="G25" s="97">
        <f>ROUND(F25*1.25,2)</f>
        <v>5.2</v>
      </c>
      <c r="H25" s="98">
        <f>ROUND(E25*G25,2)</f>
        <v>165.46</v>
      </c>
    </row>
    <row r="26" spans="1:8" ht="21" customHeight="1">
      <c r="A26" s="92"/>
      <c r="B26" s="112"/>
      <c r="C26" s="112"/>
      <c r="D26" s="107"/>
      <c r="E26" s="108"/>
      <c r="F26" s="109"/>
      <c r="G26" s="109"/>
      <c r="H26" s="113"/>
    </row>
    <row r="27" spans="1:8" ht="17.25" customHeight="1">
      <c r="A27" s="105" t="s">
        <v>66</v>
      </c>
      <c r="B27" s="114"/>
      <c r="C27" s="106" t="s">
        <v>11</v>
      </c>
      <c r="D27" s="107"/>
      <c r="E27" s="108"/>
      <c r="F27" s="109"/>
      <c r="G27" s="109"/>
      <c r="H27" s="110">
        <f>SUM(H28:H33)</f>
        <v>49659.98</v>
      </c>
    </row>
    <row r="28" spans="1:8" ht="36.75" customHeight="1">
      <c r="A28" s="92" t="s">
        <v>67</v>
      </c>
      <c r="B28" s="111" t="s">
        <v>180</v>
      </c>
      <c r="C28" s="94" t="s">
        <v>181</v>
      </c>
      <c r="D28" s="95" t="s">
        <v>8</v>
      </c>
      <c r="E28" s="96">
        <v>286.94</v>
      </c>
      <c r="F28" s="97">
        <v>60.37</v>
      </c>
      <c r="G28" s="97">
        <f aca="true" t="shared" si="2" ref="G28:G33">ROUND(F28*1.25,2)</f>
        <v>75.46</v>
      </c>
      <c r="H28" s="98">
        <f aca="true" t="shared" si="3" ref="H28:H33">ROUND(E28*G28,2)</f>
        <v>21652.49</v>
      </c>
    </row>
    <row r="29" spans="1:8" ht="33">
      <c r="A29" s="92" t="s">
        <v>68</v>
      </c>
      <c r="B29" s="115" t="s">
        <v>182</v>
      </c>
      <c r="C29" s="94" t="s">
        <v>183</v>
      </c>
      <c r="D29" s="95" t="s">
        <v>8</v>
      </c>
      <c r="E29" s="96">
        <v>286.94</v>
      </c>
      <c r="F29" s="97">
        <v>35.28</v>
      </c>
      <c r="G29" s="97">
        <f t="shared" si="2"/>
        <v>44.1</v>
      </c>
      <c r="H29" s="98">
        <f t="shared" si="3"/>
        <v>12654.05</v>
      </c>
    </row>
    <row r="30" spans="1:8" ht="33.75" customHeight="1">
      <c r="A30" s="92" t="s">
        <v>69</v>
      </c>
      <c r="B30" s="93" t="s">
        <v>532</v>
      </c>
      <c r="C30" s="94" t="s">
        <v>184</v>
      </c>
      <c r="D30" s="95" t="s">
        <v>8</v>
      </c>
      <c r="E30" s="96">
        <v>29.83</v>
      </c>
      <c r="F30" s="97">
        <v>76.8</v>
      </c>
      <c r="G30" s="97">
        <f t="shared" si="2"/>
        <v>96</v>
      </c>
      <c r="H30" s="98">
        <f t="shared" si="3"/>
        <v>2863.68</v>
      </c>
    </row>
    <row r="31" spans="1:8" ht="36.75" customHeight="1">
      <c r="A31" s="92" t="s">
        <v>70</v>
      </c>
      <c r="B31" s="93">
        <v>6058</v>
      </c>
      <c r="C31" s="94" t="s">
        <v>185</v>
      </c>
      <c r="D31" s="95" t="s">
        <v>186</v>
      </c>
      <c r="E31" s="96">
        <v>26.83</v>
      </c>
      <c r="F31" s="97">
        <v>24.25</v>
      </c>
      <c r="G31" s="97">
        <f t="shared" si="2"/>
        <v>30.31</v>
      </c>
      <c r="H31" s="98">
        <f t="shared" si="3"/>
        <v>813.22</v>
      </c>
    </row>
    <row r="32" spans="1:8" ht="23.25" customHeight="1">
      <c r="A32" s="92"/>
      <c r="B32" s="93">
        <v>72105</v>
      </c>
      <c r="C32" s="94" t="s">
        <v>187</v>
      </c>
      <c r="D32" s="95" t="s">
        <v>186</v>
      </c>
      <c r="E32" s="96">
        <v>59.88</v>
      </c>
      <c r="F32" s="97">
        <v>43.93</v>
      </c>
      <c r="G32" s="97">
        <f t="shared" si="2"/>
        <v>54.91</v>
      </c>
      <c r="H32" s="98">
        <f t="shared" si="3"/>
        <v>3288.01</v>
      </c>
    </row>
    <row r="33" spans="1:8" ht="33">
      <c r="A33" s="92"/>
      <c r="B33" s="93">
        <v>72107</v>
      </c>
      <c r="C33" s="94" t="s">
        <v>188</v>
      </c>
      <c r="D33" s="95" t="s">
        <v>186</v>
      </c>
      <c r="E33" s="96">
        <v>298.1</v>
      </c>
      <c r="F33" s="97">
        <v>22.51</v>
      </c>
      <c r="G33" s="97">
        <f t="shared" si="2"/>
        <v>28.14</v>
      </c>
      <c r="H33" s="98">
        <f t="shared" si="3"/>
        <v>8388.53</v>
      </c>
    </row>
    <row r="34" spans="1:8" ht="15.75">
      <c r="A34" s="92"/>
      <c r="B34" s="112"/>
      <c r="C34" s="112"/>
      <c r="D34" s="107"/>
      <c r="E34" s="108"/>
      <c r="F34" s="109"/>
      <c r="G34" s="109"/>
      <c r="H34" s="113"/>
    </row>
    <row r="35" spans="1:8" ht="15.75" customHeight="1">
      <c r="A35" s="105" t="s">
        <v>71</v>
      </c>
      <c r="B35" s="112"/>
      <c r="C35" s="106" t="s">
        <v>189</v>
      </c>
      <c r="D35" s="107"/>
      <c r="E35" s="108"/>
      <c r="F35" s="109"/>
      <c r="G35" s="109"/>
      <c r="H35" s="110">
        <f>H36+H44</f>
        <v>107923.53</v>
      </c>
    </row>
    <row r="36" spans="1:8" ht="15.75" customHeight="1">
      <c r="A36" s="105"/>
      <c r="B36" s="112"/>
      <c r="C36" s="106" t="s">
        <v>190</v>
      </c>
      <c r="D36" s="107"/>
      <c r="E36" s="108"/>
      <c r="F36" s="109"/>
      <c r="G36" s="109"/>
      <c r="H36" s="110">
        <f>TRUNC(SUM(H37:H43),2)</f>
        <v>37923.3</v>
      </c>
    </row>
    <row r="37" spans="1:8" ht="33">
      <c r="A37" s="92" t="s">
        <v>72</v>
      </c>
      <c r="B37" s="94" t="s">
        <v>191</v>
      </c>
      <c r="C37" s="94" t="s">
        <v>192</v>
      </c>
      <c r="D37" s="95" t="s">
        <v>186</v>
      </c>
      <c r="E37" s="96">
        <v>208</v>
      </c>
      <c r="F37" s="97">
        <v>41.64</v>
      </c>
      <c r="G37" s="97">
        <f>ROUND(F37*1.25,2)</f>
        <v>52.05</v>
      </c>
      <c r="H37" s="98">
        <f aca="true" t="shared" si="4" ref="H37:H43">ROUND(E37*G37,2)</f>
        <v>10826.4</v>
      </c>
    </row>
    <row r="38" spans="1:8" ht="16.5" customHeight="1">
      <c r="A38" s="92" t="s">
        <v>198</v>
      </c>
      <c r="B38" s="116" t="s">
        <v>17</v>
      </c>
      <c r="C38" s="94" t="s">
        <v>193</v>
      </c>
      <c r="D38" s="95" t="s">
        <v>9</v>
      </c>
      <c r="E38" s="96">
        <v>104</v>
      </c>
      <c r="F38" s="97">
        <v>6.84</v>
      </c>
      <c r="G38" s="97">
        <f>ROUND(F38*1.25,2)</f>
        <v>8.55</v>
      </c>
      <c r="H38" s="98">
        <f t="shared" si="4"/>
        <v>889.2</v>
      </c>
    </row>
    <row r="39" spans="1:8" ht="16.5">
      <c r="A39" s="92" t="s">
        <v>73</v>
      </c>
      <c r="B39" s="117" t="s">
        <v>194</v>
      </c>
      <c r="C39" s="94" t="s">
        <v>195</v>
      </c>
      <c r="D39" s="95" t="s">
        <v>7</v>
      </c>
      <c r="E39" s="96">
        <v>1.38</v>
      </c>
      <c r="F39" s="97">
        <v>118.85</v>
      </c>
      <c r="G39" s="97">
        <f>ROUND(F39*1.25,2)</f>
        <v>148.56</v>
      </c>
      <c r="H39" s="98">
        <f t="shared" si="4"/>
        <v>205.01</v>
      </c>
    </row>
    <row r="40" spans="1:8" ht="16.5">
      <c r="A40" s="92" t="s">
        <v>74</v>
      </c>
      <c r="B40" s="117" t="s">
        <v>196</v>
      </c>
      <c r="C40" s="94" t="s">
        <v>197</v>
      </c>
      <c r="D40" s="95" t="s">
        <v>8</v>
      </c>
      <c r="E40" s="96">
        <v>218.32</v>
      </c>
      <c r="F40" s="97">
        <v>20.69</v>
      </c>
      <c r="G40" s="97">
        <f>ROUND(F40*1.25,2)</f>
        <v>25.86</v>
      </c>
      <c r="H40" s="98">
        <f t="shared" si="4"/>
        <v>5645.76</v>
      </c>
    </row>
    <row r="41" spans="1:8" ht="52.5" customHeight="1">
      <c r="A41" s="92" t="s">
        <v>75</v>
      </c>
      <c r="B41" s="117" t="s">
        <v>17</v>
      </c>
      <c r="C41" s="94" t="s">
        <v>18</v>
      </c>
      <c r="D41" s="95" t="s">
        <v>9</v>
      </c>
      <c r="E41" s="96">
        <v>903.48</v>
      </c>
      <c r="F41" s="97">
        <v>6.84</v>
      </c>
      <c r="G41" s="97">
        <f>ROUND(F41*1.25,2)</f>
        <v>8.55</v>
      </c>
      <c r="H41" s="98">
        <f t="shared" si="4"/>
        <v>7724.75</v>
      </c>
    </row>
    <row r="42" spans="1:8" ht="52.5" customHeight="1">
      <c r="A42" s="92" t="s">
        <v>76</v>
      </c>
      <c r="B42" s="117" t="s">
        <v>21</v>
      </c>
      <c r="C42" s="94" t="s">
        <v>200</v>
      </c>
      <c r="D42" s="95" t="s">
        <v>9</v>
      </c>
      <c r="E42" s="96">
        <v>369.03</v>
      </c>
      <c r="F42" s="97">
        <v>6.71</v>
      </c>
      <c r="G42" s="97">
        <f aca="true" t="shared" si="5" ref="G42:G50">ROUND(F42*1.25,2)</f>
        <v>8.39</v>
      </c>
      <c r="H42" s="98">
        <f t="shared" si="4"/>
        <v>3096.16</v>
      </c>
    </row>
    <row r="43" spans="1:8" ht="52.5" customHeight="1">
      <c r="A43" s="92" t="s">
        <v>199</v>
      </c>
      <c r="B43" s="117" t="s">
        <v>201</v>
      </c>
      <c r="C43" s="94" t="s">
        <v>202</v>
      </c>
      <c r="D43" s="95" t="s">
        <v>7</v>
      </c>
      <c r="E43" s="96">
        <v>20.23</v>
      </c>
      <c r="F43" s="97">
        <v>377.1</v>
      </c>
      <c r="G43" s="97">
        <f t="shared" si="5"/>
        <v>471.38</v>
      </c>
      <c r="H43" s="98">
        <f t="shared" si="4"/>
        <v>9536.02</v>
      </c>
    </row>
    <row r="44" spans="1:8" ht="19.5" customHeight="1">
      <c r="A44" s="92"/>
      <c r="B44" s="117"/>
      <c r="C44" s="106" t="s">
        <v>10</v>
      </c>
      <c r="D44" s="95"/>
      <c r="E44" s="96"/>
      <c r="F44" s="97"/>
      <c r="G44" s="97"/>
      <c r="H44" s="110">
        <f>TRUNC(SUM(H45:H50),2)</f>
        <v>70000.23</v>
      </c>
    </row>
    <row r="45" spans="1:8" ht="76.5" customHeight="1">
      <c r="A45" s="92" t="s">
        <v>207</v>
      </c>
      <c r="B45" s="117">
        <v>84216</v>
      </c>
      <c r="C45" s="94" t="s">
        <v>203</v>
      </c>
      <c r="D45" s="95" t="s">
        <v>8</v>
      </c>
      <c r="E45" s="96">
        <v>317.39</v>
      </c>
      <c r="F45" s="97">
        <v>26.07</v>
      </c>
      <c r="G45" s="97">
        <f t="shared" si="5"/>
        <v>32.59</v>
      </c>
      <c r="H45" s="98">
        <f aca="true" t="shared" si="6" ref="H45:H50">ROUND(E45*G45,2)</f>
        <v>10343.74</v>
      </c>
    </row>
    <row r="46" spans="1:8" ht="52.5" customHeight="1">
      <c r="A46" s="92" t="s">
        <v>208</v>
      </c>
      <c r="B46" s="117" t="s">
        <v>17</v>
      </c>
      <c r="C46" s="94" t="s">
        <v>193</v>
      </c>
      <c r="D46" s="95" t="s">
        <v>9</v>
      </c>
      <c r="E46" s="96">
        <v>1454.95</v>
      </c>
      <c r="F46" s="97">
        <v>6.84</v>
      </c>
      <c r="G46" s="97">
        <f t="shared" si="5"/>
        <v>8.55</v>
      </c>
      <c r="H46" s="98">
        <f t="shared" si="6"/>
        <v>12439.82</v>
      </c>
    </row>
    <row r="47" spans="1:8" ht="52.5" customHeight="1">
      <c r="A47" s="92" t="s">
        <v>209</v>
      </c>
      <c r="B47" s="117" t="s">
        <v>21</v>
      </c>
      <c r="C47" s="94" t="s">
        <v>200</v>
      </c>
      <c r="D47" s="95" t="s">
        <v>9</v>
      </c>
      <c r="E47" s="96">
        <v>594.28</v>
      </c>
      <c r="F47" s="97">
        <v>6.71</v>
      </c>
      <c r="G47" s="97">
        <f t="shared" si="5"/>
        <v>8.39</v>
      </c>
      <c r="H47" s="98">
        <f t="shared" si="6"/>
        <v>4986.01</v>
      </c>
    </row>
    <row r="48" spans="1:8" ht="52.5" customHeight="1">
      <c r="A48" s="92" t="s">
        <v>210</v>
      </c>
      <c r="B48" s="117" t="s">
        <v>201</v>
      </c>
      <c r="C48" s="94" t="s">
        <v>202</v>
      </c>
      <c r="D48" s="95" t="s">
        <v>7</v>
      </c>
      <c r="E48" s="96">
        <v>18.78</v>
      </c>
      <c r="F48" s="97">
        <v>377.1</v>
      </c>
      <c r="G48" s="97">
        <f t="shared" si="5"/>
        <v>471.38</v>
      </c>
      <c r="H48" s="98">
        <f t="shared" si="6"/>
        <v>8852.52</v>
      </c>
    </row>
    <row r="49" spans="1:8" ht="56.25" customHeight="1">
      <c r="A49" s="92" t="s">
        <v>211</v>
      </c>
      <c r="B49" s="117" t="s">
        <v>511</v>
      </c>
      <c r="C49" s="94" t="s">
        <v>204</v>
      </c>
      <c r="D49" s="95" t="s">
        <v>8</v>
      </c>
      <c r="E49" s="96">
        <v>303.42</v>
      </c>
      <c r="F49" s="97">
        <v>81.45</v>
      </c>
      <c r="G49" s="97">
        <f t="shared" si="5"/>
        <v>101.81</v>
      </c>
      <c r="H49" s="98">
        <f t="shared" si="6"/>
        <v>30891.19</v>
      </c>
    </row>
    <row r="50" spans="1:8" ht="74.25" customHeight="1">
      <c r="A50" s="92" t="s">
        <v>213</v>
      </c>
      <c r="B50" s="117" t="s">
        <v>205</v>
      </c>
      <c r="C50" s="94" t="s">
        <v>206</v>
      </c>
      <c r="D50" s="95" t="s">
        <v>186</v>
      </c>
      <c r="E50" s="96">
        <v>152.2</v>
      </c>
      <c r="F50" s="97">
        <v>13.07</v>
      </c>
      <c r="G50" s="97">
        <f t="shared" si="5"/>
        <v>16.34</v>
      </c>
      <c r="H50" s="98">
        <f t="shared" si="6"/>
        <v>2486.95</v>
      </c>
    </row>
    <row r="51" spans="1:8" ht="16.5">
      <c r="A51" s="92"/>
      <c r="B51" s="117"/>
      <c r="C51" s="94"/>
      <c r="D51" s="95"/>
      <c r="E51" s="96"/>
      <c r="F51" s="97"/>
      <c r="G51" s="97"/>
      <c r="H51" s="98"/>
    </row>
    <row r="52" spans="1:8" ht="15.75">
      <c r="A52" s="92"/>
      <c r="B52" s="118"/>
      <c r="C52" s="112"/>
      <c r="D52" s="107"/>
      <c r="E52" s="108"/>
      <c r="F52" s="109"/>
      <c r="G52" s="109"/>
      <c r="H52" s="113"/>
    </row>
    <row r="53" spans="1:8" ht="17.25">
      <c r="A53" s="105" t="s">
        <v>77</v>
      </c>
      <c r="B53" s="118"/>
      <c r="C53" s="106" t="s">
        <v>214</v>
      </c>
      <c r="D53" s="107"/>
      <c r="E53" s="108"/>
      <c r="F53" s="109"/>
      <c r="G53" s="109"/>
      <c r="H53" s="110">
        <f>SUM(H54:H56)</f>
        <v>52661.44</v>
      </c>
    </row>
    <row r="54" spans="1:8" ht="102" customHeight="1">
      <c r="A54" s="92" t="s">
        <v>78</v>
      </c>
      <c r="B54" s="117">
        <v>87519</v>
      </c>
      <c r="C54" s="94" t="s">
        <v>512</v>
      </c>
      <c r="D54" s="95" t="s">
        <v>8</v>
      </c>
      <c r="E54" s="96">
        <v>790.91</v>
      </c>
      <c r="F54" s="97">
        <v>51.97</v>
      </c>
      <c r="G54" s="97">
        <f>ROUND(F54*1.25,2)</f>
        <v>64.96</v>
      </c>
      <c r="H54" s="98">
        <f>ROUND(E54*G54,2)</f>
        <v>51377.51</v>
      </c>
    </row>
    <row r="55" spans="1:8" ht="16.5">
      <c r="A55" s="92"/>
      <c r="B55" s="111"/>
      <c r="C55" s="119" t="s">
        <v>215</v>
      </c>
      <c r="D55" s="95"/>
      <c r="E55" s="96"/>
      <c r="F55" s="97"/>
      <c r="G55" s="97"/>
      <c r="H55" s="98"/>
    </row>
    <row r="56" spans="1:8" ht="93.75" customHeight="1">
      <c r="A56" s="92" t="s">
        <v>217</v>
      </c>
      <c r="B56" s="111" t="s">
        <v>531</v>
      </c>
      <c r="C56" s="120" t="s">
        <v>216</v>
      </c>
      <c r="D56" s="95" t="s">
        <v>8</v>
      </c>
      <c r="E56" s="96">
        <v>19.38</v>
      </c>
      <c r="F56" s="97">
        <v>53</v>
      </c>
      <c r="G56" s="97">
        <f>ROUND(F56*1.25,2)</f>
        <v>66.25</v>
      </c>
      <c r="H56" s="98">
        <f>ROUND(E56*G56,2)</f>
        <v>1283.93</v>
      </c>
    </row>
    <row r="57" spans="1:8" ht="15.75">
      <c r="A57" s="92"/>
      <c r="B57" s="112"/>
      <c r="C57" s="112"/>
      <c r="D57" s="107"/>
      <c r="E57" s="108"/>
      <c r="F57" s="109"/>
      <c r="G57" s="109"/>
      <c r="H57" s="113"/>
    </row>
    <row r="58" spans="1:8" ht="17.25">
      <c r="A58" s="105" t="s">
        <v>79</v>
      </c>
      <c r="B58" s="112"/>
      <c r="C58" s="106" t="s">
        <v>19</v>
      </c>
      <c r="D58" s="107"/>
      <c r="E58" s="108"/>
      <c r="F58" s="109"/>
      <c r="G58" s="109"/>
      <c r="H58" s="110">
        <f>SUM(H59:H61)</f>
        <v>2045.02</v>
      </c>
    </row>
    <row r="59" spans="1:8" ht="33.75" customHeight="1">
      <c r="A59" s="92" t="s">
        <v>80</v>
      </c>
      <c r="B59" s="94" t="s">
        <v>20</v>
      </c>
      <c r="C59" s="94" t="s">
        <v>218</v>
      </c>
      <c r="D59" s="95" t="s">
        <v>8</v>
      </c>
      <c r="E59" s="96">
        <v>194.49</v>
      </c>
      <c r="F59" s="97">
        <v>7.8</v>
      </c>
      <c r="G59" s="97">
        <f>ROUND(F59*1.25,2)</f>
        <v>9.75</v>
      </c>
      <c r="H59" s="98">
        <f>ROUND(E59*G59,2)</f>
        <v>1896.28</v>
      </c>
    </row>
    <row r="60" spans="1:8" ht="36" customHeight="1">
      <c r="A60" s="92" t="s">
        <v>81</v>
      </c>
      <c r="B60" s="117">
        <v>83737</v>
      </c>
      <c r="C60" s="94" t="s">
        <v>219</v>
      </c>
      <c r="D60" s="95" t="s">
        <v>8</v>
      </c>
      <c r="E60" s="96">
        <v>1.6</v>
      </c>
      <c r="F60" s="97">
        <v>50.4</v>
      </c>
      <c r="G60" s="97">
        <f>ROUND(F60*1.25,2)</f>
        <v>63</v>
      </c>
      <c r="H60" s="98">
        <f>ROUND(E60*G60,2)</f>
        <v>100.8</v>
      </c>
    </row>
    <row r="61" spans="1:8" ht="33">
      <c r="A61" s="92" t="s">
        <v>82</v>
      </c>
      <c r="B61" s="117">
        <v>83748</v>
      </c>
      <c r="C61" s="94" t="s">
        <v>220</v>
      </c>
      <c r="D61" s="95" t="s">
        <v>8</v>
      </c>
      <c r="E61" s="96">
        <v>1.6</v>
      </c>
      <c r="F61" s="97">
        <v>23.97</v>
      </c>
      <c r="G61" s="97">
        <f>ROUND(F61*1.25,2)</f>
        <v>29.96</v>
      </c>
      <c r="H61" s="98">
        <f>ROUND(E61*G61,2)</f>
        <v>47.94</v>
      </c>
    </row>
    <row r="62" spans="1:8" ht="15.75">
      <c r="A62" s="92"/>
      <c r="B62" s="112"/>
      <c r="C62" s="112"/>
      <c r="D62" s="107"/>
      <c r="E62" s="108"/>
      <c r="F62" s="109"/>
      <c r="G62" s="109"/>
      <c r="H62" s="113"/>
    </row>
    <row r="63" spans="1:8" ht="17.25">
      <c r="A63" s="105" t="s">
        <v>83</v>
      </c>
      <c r="B63" s="112"/>
      <c r="C63" s="106" t="s">
        <v>221</v>
      </c>
      <c r="D63" s="107"/>
      <c r="E63" s="108"/>
      <c r="F63" s="109"/>
      <c r="G63" s="109"/>
      <c r="H63" s="110">
        <f>H64+H75+H84+H91</f>
        <v>135715.81</v>
      </c>
    </row>
    <row r="64" spans="1:8" ht="17.25">
      <c r="A64" s="105"/>
      <c r="B64" s="112"/>
      <c r="C64" s="106" t="s">
        <v>222</v>
      </c>
      <c r="D64" s="107"/>
      <c r="E64" s="108"/>
      <c r="F64" s="109"/>
      <c r="G64" s="109"/>
      <c r="H64" s="110">
        <f>SUM(H65:H74)</f>
        <v>48761.560000000005</v>
      </c>
    </row>
    <row r="65" spans="1:8" ht="33">
      <c r="A65" s="92" t="s">
        <v>84</v>
      </c>
      <c r="B65" s="93" t="s">
        <v>514</v>
      </c>
      <c r="C65" s="94" t="s">
        <v>513</v>
      </c>
      <c r="D65" s="95" t="s">
        <v>8</v>
      </c>
      <c r="E65" s="96">
        <v>234.35</v>
      </c>
      <c r="F65" s="97">
        <v>27.67</v>
      </c>
      <c r="G65" s="97">
        <f>ROUND(F65*1.25,2)</f>
        <v>34.59</v>
      </c>
      <c r="H65" s="98">
        <f>ROUND(E65*G65,2)</f>
        <v>8106.17</v>
      </c>
    </row>
    <row r="66" spans="1:8" ht="99">
      <c r="A66" s="92" t="s">
        <v>246</v>
      </c>
      <c r="B66" s="93">
        <v>87651</v>
      </c>
      <c r="C66" s="94" t="s">
        <v>515</v>
      </c>
      <c r="D66" s="95" t="s">
        <v>8</v>
      </c>
      <c r="E66" s="96">
        <v>256.24</v>
      </c>
      <c r="F66" s="97">
        <v>20.28</v>
      </c>
      <c r="G66" s="97">
        <f aca="true" t="shared" si="7" ref="G66:G94">ROUND(F66*1.25,2)</f>
        <v>25.35</v>
      </c>
      <c r="H66" s="98">
        <f aca="true" t="shared" si="8" ref="H66:H74">ROUND(E66*G66,2)</f>
        <v>6495.68</v>
      </c>
    </row>
    <row r="67" spans="1:8" ht="49.5">
      <c r="A67" s="92" t="s">
        <v>247</v>
      </c>
      <c r="B67" s="93" t="s">
        <v>223</v>
      </c>
      <c r="C67" s="94" t="s">
        <v>224</v>
      </c>
      <c r="D67" s="95" t="s">
        <v>8</v>
      </c>
      <c r="E67" s="96">
        <v>219.72</v>
      </c>
      <c r="F67" s="97">
        <v>35.34</v>
      </c>
      <c r="G67" s="97">
        <f t="shared" si="7"/>
        <v>44.18</v>
      </c>
      <c r="H67" s="98">
        <f t="shared" si="8"/>
        <v>9707.23</v>
      </c>
    </row>
    <row r="68" spans="1:8" ht="58.5" customHeight="1">
      <c r="A68" s="92" t="s">
        <v>248</v>
      </c>
      <c r="B68" s="93" t="s">
        <v>526</v>
      </c>
      <c r="C68" s="120" t="s">
        <v>225</v>
      </c>
      <c r="D68" s="95" t="s">
        <v>8</v>
      </c>
      <c r="E68" s="96">
        <v>63.76</v>
      </c>
      <c r="F68" s="121">
        <v>67.67</v>
      </c>
      <c r="G68" s="97">
        <f t="shared" si="7"/>
        <v>84.59</v>
      </c>
      <c r="H68" s="98">
        <f t="shared" si="8"/>
        <v>5393.46</v>
      </c>
    </row>
    <row r="69" spans="1:8" ht="16.5">
      <c r="A69" s="92" t="s">
        <v>249</v>
      </c>
      <c r="B69" s="93" t="s">
        <v>194</v>
      </c>
      <c r="C69" s="94" t="s">
        <v>195</v>
      </c>
      <c r="D69" s="95" t="s">
        <v>7</v>
      </c>
      <c r="E69" s="96">
        <v>14.29</v>
      </c>
      <c r="F69" s="97">
        <v>118.85</v>
      </c>
      <c r="G69" s="97">
        <f t="shared" si="7"/>
        <v>148.56</v>
      </c>
      <c r="H69" s="98">
        <f t="shared" si="8"/>
        <v>2122.92</v>
      </c>
    </row>
    <row r="70" spans="1:8" ht="99">
      <c r="A70" s="92" t="s">
        <v>250</v>
      </c>
      <c r="B70" s="93" t="s">
        <v>226</v>
      </c>
      <c r="C70" s="94" t="s">
        <v>516</v>
      </c>
      <c r="D70" s="95" t="s">
        <v>186</v>
      </c>
      <c r="E70" s="96">
        <v>29.9</v>
      </c>
      <c r="F70" s="97">
        <v>39.09</v>
      </c>
      <c r="G70" s="97">
        <f t="shared" si="7"/>
        <v>48.86</v>
      </c>
      <c r="H70" s="98">
        <f t="shared" si="8"/>
        <v>1460.91</v>
      </c>
    </row>
    <row r="71" spans="1:8" ht="49.5" customHeight="1">
      <c r="A71" s="92" t="s">
        <v>251</v>
      </c>
      <c r="B71" s="93" t="s">
        <v>227</v>
      </c>
      <c r="C71" s="120" t="s">
        <v>228</v>
      </c>
      <c r="D71" s="95" t="s">
        <v>186</v>
      </c>
      <c r="E71" s="96">
        <v>11.96</v>
      </c>
      <c r="F71" s="97">
        <v>39.45</v>
      </c>
      <c r="G71" s="97">
        <f t="shared" si="7"/>
        <v>49.31</v>
      </c>
      <c r="H71" s="98">
        <f t="shared" si="8"/>
        <v>589.75</v>
      </c>
    </row>
    <row r="72" spans="1:8" ht="68.25" customHeight="1">
      <c r="A72" s="92" t="s">
        <v>252</v>
      </c>
      <c r="B72" s="93" t="s">
        <v>526</v>
      </c>
      <c r="C72" s="94" t="s">
        <v>523</v>
      </c>
      <c r="D72" s="95" t="s">
        <v>8</v>
      </c>
      <c r="E72" s="96">
        <v>234.35</v>
      </c>
      <c r="F72" s="97">
        <v>38.04</v>
      </c>
      <c r="G72" s="97">
        <f t="shared" si="7"/>
        <v>47.55</v>
      </c>
      <c r="H72" s="98">
        <f t="shared" si="8"/>
        <v>11143.34</v>
      </c>
    </row>
    <row r="73" spans="1:8" ht="36.75" customHeight="1">
      <c r="A73" s="92" t="s">
        <v>253</v>
      </c>
      <c r="B73" s="93" t="s">
        <v>526</v>
      </c>
      <c r="C73" s="94" t="s">
        <v>229</v>
      </c>
      <c r="D73" s="95" t="s">
        <v>186</v>
      </c>
      <c r="E73" s="96">
        <v>204.25</v>
      </c>
      <c r="F73" s="97">
        <v>10.28</v>
      </c>
      <c r="G73" s="97">
        <f t="shared" si="7"/>
        <v>12.85</v>
      </c>
      <c r="H73" s="98">
        <f t="shared" si="8"/>
        <v>2624.61</v>
      </c>
    </row>
    <row r="74" spans="1:8" ht="19.5" customHeight="1">
      <c r="A74" s="92" t="s">
        <v>254</v>
      </c>
      <c r="B74" s="93" t="s">
        <v>532</v>
      </c>
      <c r="C74" s="120" t="s">
        <v>230</v>
      </c>
      <c r="D74" s="95" t="s">
        <v>186</v>
      </c>
      <c r="E74" s="96">
        <v>27.45</v>
      </c>
      <c r="F74" s="121">
        <v>32.57</v>
      </c>
      <c r="G74" s="97">
        <f t="shared" si="7"/>
        <v>40.71</v>
      </c>
      <c r="H74" s="98">
        <f t="shared" si="8"/>
        <v>1117.49</v>
      </c>
    </row>
    <row r="75" spans="1:8" ht="26.25" customHeight="1">
      <c r="A75" s="92"/>
      <c r="B75" s="93"/>
      <c r="C75" s="106" t="s">
        <v>231</v>
      </c>
      <c r="D75" s="95"/>
      <c r="E75" s="96"/>
      <c r="F75" s="97"/>
      <c r="G75" s="97"/>
      <c r="H75" s="110">
        <f>SUM(H76:H83)</f>
        <v>70083.65</v>
      </c>
    </row>
    <row r="76" spans="1:8" ht="51" customHeight="1">
      <c r="A76" s="92" t="s">
        <v>255</v>
      </c>
      <c r="B76" s="93">
        <v>87894</v>
      </c>
      <c r="C76" s="94" t="s">
        <v>233</v>
      </c>
      <c r="D76" s="95" t="s">
        <v>8</v>
      </c>
      <c r="E76" s="96">
        <v>678.77</v>
      </c>
      <c r="F76" s="97">
        <v>4.1</v>
      </c>
      <c r="G76" s="97">
        <f t="shared" si="7"/>
        <v>5.13</v>
      </c>
      <c r="H76" s="98">
        <f>ROUND(E76*G76,2)</f>
        <v>3482.09</v>
      </c>
    </row>
    <row r="77" spans="1:8" ht="52.5" customHeight="1">
      <c r="A77" s="92" t="s">
        <v>256</v>
      </c>
      <c r="B77" s="93">
        <v>87879</v>
      </c>
      <c r="C77" s="94" t="s">
        <v>234</v>
      </c>
      <c r="D77" s="95" t="s">
        <v>8</v>
      </c>
      <c r="E77" s="96">
        <v>899.04</v>
      </c>
      <c r="F77" s="97">
        <v>2.55</v>
      </c>
      <c r="G77" s="97">
        <f t="shared" si="7"/>
        <v>3.19</v>
      </c>
      <c r="H77" s="98">
        <f aca="true" t="shared" si="9" ref="H77:H83">ROUND(E77*G77,2)</f>
        <v>2867.94</v>
      </c>
    </row>
    <row r="78" spans="1:8" ht="55.5" customHeight="1">
      <c r="A78" s="92" t="s">
        <v>257</v>
      </c>
      <c r="B78" s="93">
        <v>87792</v>
      </c>
      <c r="C78" s="94" t="s">
        <v>235</v>
      </c>
      <c r="D78" s="95" t="s">
        <v>8</v>
      </c>
      <c r="E78" s="96">
        <v>1577.81</v>
      </c>
      <c r="F78" s="97">
        <v>13.5</v>
      </c>
      <c r="G78" s="97">
        <f t="shared" si="7"/>
        <v>16.88</v>
      </c>
      <c r="H78" s="98">
        <f t="shared" si="9"/>
        <v>26633.43</v>
      </c>
    </row>
    <row r="79" spans="1:8" ht="55.5" customHeight="1">
      <c r="A79" s="92" t="s">
        <v>258</v>
      </c>
      <c r="B79" s="93" t="s">
        <v>532</v>
      </c>
      <c r="C79" s="120" t="s">
        <v>236</v>
      </c>
      <c r="D79" s="95" t="s">
        <v>8</v>
      </c>
      <c r="E79" s="96">
        <v>219.18</v>
      </c>
      <c r="F79" s="121">
        <v>36.8</v>
      </c>
      <c r="G79" s="97">
        <f t="shared" si="7"/>
        <v>46</v>
      </c>
      <c r="H79" s="98">
        <f t="shared" si="9"/>
        <v>10082.28</v>
      </c>
    </row>
    <row r="80" spans="1:8" ht="36.75" customHeight="1">
      <c r="A80" s="92" t="s">
        <v>259</v>
      </c>
      <c r="B80" s="93">
        <v>88497</v>
      </c>
      <c r="C80" s="120" t="s">
        <v>533</v>
      </c>
      <c r="D80" s="95" t="s">
        <v>8</v>
      </c>
      <c r="E80" s="96">
        <v>679.86</v>
      </c>
      <c r="F80" s="97">
        <v>9.31</v>
      </c>
      <c r="G80" s="97">
        <f t="shared" si="7"/>
        <v>11.64</v>
      </c>
      <c r="H80" s="98">
        <f t="shared" si="9"/>
        <v>7913.57</v>
      </c>
    </row>
    <row r="81" spans="1:8" ht="36.75" customHeight="1">
      <c r="A81" s="92" t="s">
        <v>260</v>
      </c>
      <c r="B81" s="93">
        <v>88489</v>
      </c>
      <c r="C81" s="94" t="s">
        <v>237</v>
      </c>
      <c r="D81" s="95" t="s">
        <v>8</v>
      </c>
      <c r="E81" s="96">
        <v>679.86</v>
      </c>
      <c r="F81" s="97">
        <v>8.53</v>
      </c>
      <c r="G81" s="97">
        <f t="shared" si="7"/>
        <v>10.66</v>
      </c>
      <c r="H81" s="98">
        <f t="shared" si="9"/>
        <v>7247.31</v>
      </c>
    </row>
    <row r="82" spans="1:8" ht="16.5">
      <c r="A82" s="92" t="s">
        <v>261</v>
      </c>
      <c r="B82" s="93" t="s">
        <v>532</v>
      </c>
      <c r="C82" s="120" t="s">
        <v>238</v>
      </c>
      <c r="D82" s="95" t="s">
        <v>186</v>
      </c>
      <c r="E82" s="96">
        <v>33.75</v>
      </c>
      <c r="F82" s="121">
        <v>32.57</v>
      </c>
      <c r="G82" s="97">
        <f t="shared" si="7"/>
        <v>40.71</v>
      </c>
      <c r="H82" s="98">
        <f t="shared" si="9"/>
        <v>1373.96</v>
      </c>
    </row>
    <row r="83" spans="1:8" ht="36.75" customHeight="1">
      <c r="A83" s="92" t="s">
        <v>262</v>
      </c>
      <c r="B83" s="93">
        <v>88432</v>
      </c>
      <c r="C83" s="94" t="s">
        <v>239</v>
      </c>
      <c r="D83" s="95" t="s">
        <v>8</v>
      </c>
      <c r="E83" s="96">
        <v>690.13</v>
      </c>
      <c r="F83" s="121">
        <v>12.15</v>
      </c>
      <c r="G83" s="97">
        <f t="shared" si="7"/>
        <v>15.19</v>
      </c>
      <c r="H83" s="98">
        <f t="shared" si="9"/>
        <v>10483.07</v>
      </c>
    </row>
    <row r="84" spans="1:8" ht="16.5">
      <c r="A84" s="92"/>
      <c r="B84" s="93"/>
      <c r="C84" s="106" t="s">
        <v>240</v>
      </c>
      <c r="D84" s="95"/>
      <c r="E84" s="96"/>
      <c r="F84" s="97"/>
      <c r="G84" s="97"/>
      <c r="H84" s="110">
        <f>SUM(H85:H90)</f>
        <v>15428.73</v>
      </c>
    </row>
    <row r="85" spans="1:8" ht="33">
      <c r="A85" s="92" t="s">
        <v>263</v>
      </c>
      <c r="B85" s="93">
        <v>87894</v>
      </c>
      <c r="C85" s="94" t="s">
        <v>241</v>
      </c>
      <c r="D85" s="95" t="s">
        <v>8</v>
      </c>
      <c r="E85" s="96">
        <v>285.93</v>
      </c>
      <c r="F85" s="121">
        <v>4.1</v>
      </c>
      <c r="G85" s="97">
        <f t="shared" si="7"/>
        <v>5.13</v>
      </c>
      <c r="H85" s="98">
        <f aca="true" t="shared" si="10" ref="H85:H90">ROUND(E85*G85,2)</f>
        <v>1466.82</v>
      </c>
    </row>
    <row r="86" spans="1:8" ht="51.75" customHeight="1">
      <c r="A86" s="92" t="s">
        <v>264</v>
      </c>
      <c r="B86" s="93">
        <v>87792</v>
      </c>
      <c r="C86" s="94" t="s">
        <v>242</v>
      </c>
      <c r="D86" s="95" t="s">
        <v>8</v>
      </c>
      <c r="E86" s="96">
        <v>285.93</v>
      </c>
      <c r="F86" s="121">
        <v>13.5</v>
      </c>
      <c r="G86" s="97">
        <f t="shared" si="7"/>
        <v>16.88</v>
      </c>
      <c r="H86" s="98">
        <f t="shared" si="10"/>
        <v>4826.5</v>
      </c>
    </row>
    <row r="87" spans="1:8" ht="36.75" customHeight="1">
      <c r="A87" s="92" t="s">
        <v>265</v>
      </c>
      <c r="B87" s="93">
        <v>88496</v>
      </c>
      <c r="C87" s="120" t="s">
        <v>534</v>
      </c>
      <c r="D87" s="95" t="s">
        <v>8</v>
      </c>
      <c r="E87" s="96">
        <v>257.4</v>
      </c>
      <c r="F87" s="97">
        <v>16.66</v>
      </c>
      <c r="G87" s="97">
        <f t="shared" si="7"/>
        <v>20.83</v>
      </c>
      <c r="H87" s="98">
        <f t="shared" si="10"/>
        <v>5361.64</v>
      </c>
    </row>
    <row r="88" spans="1:8" ht="36.75" customHeight="1">
      <c r="A88" s="92" t="s">
        <v>266</v>
      </c>
      <c r="B88" s="93">
        <v>88489</v>
      </c>
      <c r="C88" s="94" t="s">
        <v>237</v>
      </c>
      <c r="D88" s="95" t="s">
        <v>8</v>
      </c>
      <c r="E88" s="96">
        <v>257.4</v>
      </c>
      <c r="F88" s="97">
        <v>8.53</v>
      </c>
      <c r="G88" s="97">
        <f t="shared" si="7"/>
        <v>10.66</v>
      </c>
      <c r="H88" s="98">
        <f t="shared" si="10"/>
        <v>2743.88</v>
      </c>
    </row>
    <row r="89" spans="1:8" ht="36.75" customHeight="1">
      <c r="A89" s="92" t="s">
        <v>267</v>
      </c>
      <c r="B89" s="93">
        <v>88432</v>
      </c>
      <c r="C89" s="94" t="s">
        <v>239</v>
      </c>
      <c r="D89" s="95" t="s">
        <v>8</v>
      </c>
      <c r="E89" s="96">
        <v>35.21</v>
      </c>
      <c r="F89" s="97">
        <v>12.15</v>
      </c>
      <c r="G89" s="97">
        <f t="shared" si="7"/>
        <v>15.19</v>
      </c>
      <c r="H89" s="98">
        <f t="shared" si="10"/>
        <v>534.84</v>
      </c>
    </row>
    <row r="90" spans="1:8" ht="16.5">
      <c r="A90" s="92" t="s">
        <v>268</v>
      </c>
      <c r="B90" s="93" t="s">
        <v>243</v>
      </c>
      <c r="C90" s="94" t="s">
        <v>244</v>
      </c>
      <c r="D90" s="95" t="s">
        <v>8</v>
      </c>
      <c r="E90" s="96">
        <v>6.68</v>
      </c>
      <c r="F90" s="97">
        <v>59.29</v>
      </c>
      <c r="G90" s="97">
        <f t="shared" si="7"/>
        <v>74.11</v>
      </c>
      <c r="H90" s="98">
        <f t="shared" si="10"/>
        <v>495.05</v>
      </c>
    </row>
    <row r="91" spans="1:8" ht="36.75" customHeight="1">
      <c r="A91" s="92"/>
      <c r="B91" s="93"/>
      <c r="C91" s="106" t="s">
        <v>245</v>
      </c>
      <c r="D91" s="95"/>
      <c r="E91" s="96"/>
      <c r="F91" s="97"/>
      <c r="G91" s="97"/>
      <c r="H91" s="110">
        <f>SUM(H92:H94)</f>
        <v>1441.87</v>
      </c>
    </row>
    <row r="92" spans="1:8" ht="54" customHeight="1">
      <c r="A92" s="92" t="s">
        <v>269</v>
      </c>
      <c r="B92" s="93">
        <v>87894</v>
      </c>
      <c r="C92" s="94" t="s">
        <v>232</v>
      </c>
      <c r="D92" s="95" t="s">
        <v>8</v>
      </c>
      <c r="E92" s="96">
        <v>38.76</v>
      </c>
      <c r="F92" s="97">
        <v>4.1</v>
      </c>
      <c r="G92" s="97">
        <f t="shared" si="7"/>
        <v>5.13</v>
      </c>
      <c r="H92" s="98">
        <f>ROUND(E92*G92,2)</f>
        <v>198.84</v>
      </c>
    </row>
    <row r="93" spans="1:8" ht="51.75" customHeight="1">
      <c r="A93" s="92" t="s">
        <v>270</v>
      </c>
      <c r="B93" s="93">
        <v>87792</v>
      </c>
      <c r="C93" s="94" t="s">
        <v>235</v>
      </c>
      <c r="D93" s="95" t="s">
        <v>8</v>
      </c>
      <c r="E93" s="96">
        <v>38.76</v>
      </c>
      <c r="F93" s="97">
        <v>13.5</v>
      </c>
      <c r="G93" s="97">
        <f t="shared" si="7"/>
        <v>16.88</v>
      </c>
      <c r="H93" s="98">
        <f>ROUND(E93*G93,2)</f>
        <v>654.27</v>
      </c>
    </row>
    <row r="94" spans="1:8" ht="16.5">
      <c r="A94" s="92" t="s">
        <v>271</v>
      </c>
      <c r="B94" s="93">
        <v>88432</v>
      </c>
      <c r="C94" s="94" t="s">
        <v>239</v>
      </c>
      <c r="D94" s="95" t="s">
        <v>8</v>
      </c>
      <c r="E94" s="96">
        <v>38.76</v>
      </c>
      <c r="F94" s="97">
        <v>12.15</v>
      </c>
      <c r="G94" s="97">
        <f t="shared" si="7"/>
        <v>15.19</v>
      </c>
      <c r="H94" s="98">
        <f>ROUND(E94*G94,2)</f>
        <v>588.76</v>
      </c>
    </row>
    <row r="95" spans="1:8" ht="16.5">
      <c r="A95" s="92"/>
      <c r="B95" s="112"/>
      <c r="C95" s="112"/>
      <c r="D95" s="107"/>
      <c r="E95" s="108"/>
      <c r="F95" s="109"/>
      <c r="G95" s="97"/>
      <c r="H95" s="113"/>
    </row>
    <row r="96" spans="1:8" ht="17.25">
      <c r="A96" s="105" t="s">
        <v>85</v>
      </c>
      <c r="B96" s="112"/>
      <c r="C96" s="106" t="s">
        <v>272</v>
      </c>
      <c r="D96" s="107"/>
      <c r="E96" s="108"/>
      <c r="F96" s="109"/>
      <c r="G96" s="97"/>
      <c r="H96" s="110">
        <f>H97+H106+H111</f>
        <v>75266.29000000001</v>
      </c>
    </row>
    <row r="97" spans="1:8" ht="17.25">
      <c r="A97" s="105"/>
      <c r="B97" s="112"/>
      <c r="C97" s="106" t="s">
        <v>273</v>
      </c>
      <c r="D97" s="107"/>
      <c r="E97" s="108"/>
      <c r="F97" s="109"/>
      <c r="G97" s="97"/>
      <c r="H97" s="110">
        <f>SUM(H98:H105)</f>
        <v>16821.12</v>
      </c>
    </row>
    <row r="98" spans="1:8" ht="49.5">
      <c r="A98" s="122" t="s">
        <v>86</v>
      </c>
      <c r="B98" s="111" t="s">
        <v>527</v>
      </c>
      <c r="C98" s="94" t="s">
        <v>274</v>
      </c>
      <c r="D98" s="95" t="s">
        <v>12</v>
      </c>
      <c r="E98" s="96">
        <v>6</v>
      </c>
      <c r="F98" s="121">
        <v>409.62</v>
      </c>
      <c r="G98" s="97">
        <f>ROUND(F98*1.25,2)</f>
        <v>512.03</v>
      </c>
      <c r="H98" s="98">
        <f>ROUND(E98*G98,2)</f>
        <v>3072.18</v>
      </c>
    </row>
    <row r="99" spans="1:8" ht="50.25" customHeight="1">
      <c r="A99" s="92" t="s">
        <v>87</v>
      </c>
      <c r="B99" s="123" t="s">
        <v>30</v>
      </c>
      <c r="C99" s="124" t="s">
        <v>275</v>
      </c>
      <c r="D99" s="95" t="s">
        <v>12</v>
      </c>
      <c r="E99" s="96">
        <v>12</v>
      </c>
      <c r="F99" s="121">
        <v>428.8</v>
      </c>
      <c r="G99" s="97">
        <f>ROUND(F99*1.25,2)</f>
        <v>536</v>
      </c>
      <c r="H99" s="98">
        <f>ROUND(E99*G99,2)</f>
        <v>6432</v>
      </c>
    </row>
    <row r="100" spans="1:8" ht="50.25" customHeight="1">
      <c r="A100" s="92" t="s">
        <v>291</v>
      </c>
      <c r="B100" s="123" t="s">
        <v>528</v>
      </c>
      <c r="C100" s="124" t="s">
        <v>276</v>
      </c>
      <c r="D100" s="95" t="s">
        <v>12</v>
      </c>
      <c r="E100" s="96">
        <v>1</v>
      </c>
      <c r="F100" s="121">
        <v>476.44</v>
      </c>
      <c r="G100" s="97">
        <f aca="true" t="shared" si="11" ref="G100:G114">ROUND(F100*1.25,2)</f>
        <v>595.55</v>
      </c>
      <c r="H100" s="98">
        <f aca="true" t="shared" si="12" ref="H100:H105">ROUND(E100*G100,2)</f>
        <v>595.55</v>
      </c>
    </row>
    <row r="101" spans="1:8" ht="50.25" customHeight="1">
      <c r="A101" s="92" t="s">
        <v>292</v>
      </c>
      <c r="B101" s="123" t="s">
        <v>117</v>
      </c>
      <c r="C101" s="124" t="s">
        <v>277</v>
      </c>
      <c r="D101" s="95" t="s">
        <v>12</v>
      </c>
      <c r="E101" s="96">
        <v>19</v>
      </c>
      <c r="F101" s="121">
        <v>60.05</v>
      </c>
      <c r="G101" s="97">
        <f t="shared" si="11"/>
        <v>75.06</v>
      </c>
      <c r="H101" s="98">
        <f t="shared" si="12"/>
        <v>1426.14</v>
      </c>
    </row>
    <row r="102" spans="1:8" ht="68.25" customHeight="1">
      <c r="A102" s="92" t="s">
        <v>293</v>
      </c>
      <c r="B102" s="123" t="s">
        <v>532</v>
      </c>
      <c r="C102" s="125" t="s">
        <v>278</v>
      </c>
      <c r="D102" s="95" t="s">
        <v>12</v>
      </c>
      <c r="E102" s="96">
        <v>1</v>
      </c>
      <c r="F102" s="121">
        <v>583.53</v>
      </c>
      <c r="G102" s="97">
        <f t="shared" si="11"/>
        <v>729.41</v>
      </c>
      <c r="H102" s="98">
        <f t="shared" si="12"/>
        <v>729.41</v>
      </c>
    </row>
    <row r="103" spans="1:8" ht="60.75" customHeight="1">
      <c r="A103" s="92" t="s">
        <v>294</v>
      </c>
      <c r="B103" s="123" t="s">
        <v>532</v>
      </c>
      <c r="C103" s="125" t="s">
        <v>279</v>
      </c>
      <c r="D103" s="95" t="s">
        <v>12</v>
      </c>
      <c r="E103" s="96">
        <v>1</v>
      </c>
      <c r="F103" s="121">
        <v>608.89</v>
      </c>
      <c r="G103" s="97">
        <f t="shared" si="11"/>
        <v>761.11</v>
      </c>
      <c r="H103" s="98">
        <f t="shared" si="12"/>
        <v>761.11</v>
      </c>
    </row>
    <row r="104" spans="1:8" ht="65.25" customHeight="1">
      <c r="A104" s="92" t="s">
        <v>295</v>
      </c>
      <c r="B104" s="123" t="s">
        <v>532</v>
      </c>
      <c r="C104" s="125" t="s">
        <v>280</v>
      </c>
      <c r="D104" s="95" t="s">
        <v>12</v>
      </c>
      <c r="E104" s="96">
        <v>1</v>
      </c>
      <c r="F104" s="121">
        <v>811.85</v>
      </c>
      <c r="G104" s="97">
        <f t="shared" si="11"/>
        <v>1014.81</v>
      </c>
      <c r="H104" s="98">
        <f t="shared" si="12"/>
        <v>1014.81</v>
      </c>
    </row>
    <row r="105" spans="1:8" ht="50.25" customHeight="1">
      <c r="A105" s="92" t="s">
        <v>296</v>
      </c>
      <c r="B105" s="123" t="s">
        <v>32</v>
      </c>
      <c r="C105" s="124" t="s">
        <v>281</v>
      </c>
      <c r="D105" s="95" t="s">
        <v>8</v>
      </c>
      <c r="E105" s="96">
        <v>122.85</v>
      </c>
      <c r="F105" s="121">
        <v>18.17</v>
      </c>
      <c r="G105" s="97">
        <f t="shared" si="11"/>
        <v>22.71</v>
      </c>
      <c r="H105" s="98">
        <f t="shared" si="12"/>
        <v>2789.92</v>
      </c>
    </row>
    <row r="106" spans="1:8" ht="16.5">
      <c r="A106" s="92"/>
      <c r="B106" s="123"/>
      <c r="C106" s="106" t="s">
        <v>282</v>
      </c>
      <c r="D106" s="95"/>
      <c r="E106" s="96"/>
      <c r="F106" s="97"/>
      <c r="G106" s="97"/>
      <c r="H106" s="110">
        <f>SUM(H107:H110)</f>
        <v>37580.16</v>
      </c>
    </row>
    <row r="107" spans="1:8" ht="24.75" customHeight="1">
      <c r="A107" s="92" t="s">
        <v>297</v>
      </c>
      <c r="B107" s="123" t="s">
        <v>283</v>
      </c>
      <c r="C107" s="124" t="s">
        <v>284</v>
      </c>
      <c r="D107" s="95" t="s">
        <v>8</v>
      </c>
      <c r="E107" s="96">
        <v>28.36</v>
      </c>
      <c r="F107" s="121">
        <v>590.39</v>
      </c>
      <c r="G107" s="97">
        <f t="shared" si="11"/>
        <v>737.99</v>
      </c>
      <c r="H107" s="98">
        <f>ROUND(E107*G107,2)</f>
        <v>20929.4</v>
      </c>
    </row>
    <row r="108" spans="1:8" ht="24.75" customHeight="1">
      <c r="A108" s="92" t="s">
        <v>298</v>
      </c>
      <c r="B108" s="123" t="s">
        <v>535</v>
      </c>
      <c r="C108" s="125" t="s">
        <v>285</v>
      </c>
      <c r="D108" s="95" t="s">
        <v>8</v>
      </c>
      <c r="E108" s="96">
        <v>1.6</v>
      </c>
      <c r="F108" s="121">
        <v>835.34</v>
      </c>
      <c r="G108" s="97">
        <f t="shared" si="11"/>
        <v>1044.18</v>
      </c>
      <c r="H108" s="98">
        <f>ROUND(E108*G108,2)</f>
        <v>1670.69</v>
      </c>
    </row>
    <row r="109" spans="1:8" ht="33">
      <c r="A109" s="92" t="s">
        <v>299</v>
      </c>
      <c r="B109" s="123" t="s">
        <v>33</v>
      </c>
      <c r="C109" s="124" t="s">
        <v>286</v>
      </c>
      <c r="D109" s="95" t="s">
        <v>8</v>
      </c>
      <c r="E109" s="96">
        <v>12.43</v>
      </c>
      <c r="F109" s="121">
        <v>881.56</v>
      </c>
      <c r="G109" s="97">
        <f t="shared" si="11"/>
        <v>1101.95</v>
      </c>
      <c r="H109" s="98">
        <f>ROUND(E109*G109,2)</f>
        <v>13697.24</v>
      </c>
    </row>
    <row r="110" spans="1:8" ht="24" customHeight="1">
      <c r="A110" s="92" t="s">
        <v>300</v>
      </c>
      <c r="B110" s="123" t="s">
        <v>532</v>
      </c>
      <c r="C110" s="125" t="s">
        <v>287</v>
      </c>
      <c r="D110" s="95" t="s">
        <v>12</v>
      </c>
      <c r="E110" s="96">
        <v>1</v>
      </c>
      <c r="F110" s="121">
        <v>1026.26</v>
      </c>
      <c r="G110" s="97">
        <f t="shared" si="11"/>
        <v>1282.83</v>
      </c>
      <c r="H110" s="98">
        <f>ROUND(E110*G110,2)</f>
        <v>1282.83</v>
      </c>
    </row>
    <row r="111" spans="1:8" ht="16.5">
      <c r="A111" s="92"/>
      <c r="B111" s="123"/>
      <c r="C111" s="119" t="s">
        <v>15</v>
      </c>
      <c r="D111" s="95"/>
      <c r="E111" s="96"/>
      <c r="F111" s="97"/>
      <c r="G111" s="97"/>
      <c r="H111" s="110">
        <f>SUM(H112:H114)</f>
        <v>20865.010000000002</v>
      </c>
    </row>
    <row r="112" spans="1:8" ht="43.5" customHeight="1">
      <c r="A112" s="92" t="s">
        <v>301</v>
      </c>
      <c r="B112" s="123" t="s">
        <v>536</v>
      </c>
      <c r="C112" s="125" t="s">
        <v>288</v>
      </c>
      <c r="D112" s="95" t="s">
        <v>8</v>
      </c>
      <c r="E112" s="96">
        <v>17.43</v>
      </c>
      <c r="F112" s="121">
        <v>761.26</v>
      </c>
      <c r="G112" s="97">
        <f t="shared" si="11"/>
        <v>951.58</v>
      </c>
      <c r="H112" s="98">
        <f>ROUND(E112*G112,2)</f>
        <v>16586.04</v>
      </c>
    </row>
    <row r="113" spans="1:8" ht="33">
      <c r="A113" s="92" t="s">
        <v>302</v>
      </c>
      <c r="B113" s="123">
        <v>72116</v>
      </c>
      <c r="C113" s="124" t="s">
        <v>289</v>
      </c>
      <c r="D113" s="95" t="s">
        <v>8</v>
      </c>
      <c r="E113" s="96">
        <v>29.24</v>
      </c>
      <c r="F113" s="121">
        <v>82.22</v>
      </c>
      <c r="G113" s="97">
        <f t="shared" si="11"/>
        <v>102.78</v>
      </c>
      <c r="H113" s="98">
        <f>ROUND(E113*G113,2)</f>
        <v>3005.29</v>
      </c>
    </row>
    <row r="114" spans="1:8" ht="24" customHeight="1">
      <c r="A114" s="92" t="s">
        <v>303</v>
      </c>
      <c r="B114" s="123" t="s">
        <v>537</v>
      </c>
      <c r="C114" s="125" t="s">
        <v>290</v>
      </c>
      <c r="D114" s="95" t="s">
        <v>8</v>
      </c>
      <c r="E114" s="96">
        <v>2.84</v>
      </c>
      <c r="F114" s="121">
        <v>358.78</v>
      </c>
      <c r="G114" s="97">
        <f t="shared" si="11"/>
        <v>448.48</v>
      </c>
      <c r="H114" s="98">
        <f>ROUND(E114*G114,2)</f>
        <v>1273.68</v>
      </c>
    </row>
    <row r="115" spans="1:8" ht="15.75">
      <c r="A115" s="92"/>
      <c r="B115" s="112"/>
      <c r="C115" s="126"/>
      <c r="D115" s="107"/>
      <c r="E115" s="108"/>
      <c r="F115" s="109"/>
      <c r="G115" s="109"/>
      <c r="H115" s="113"/>
    </row>
    <row r="116" spans="1:8" ht="17.25">
      <c r="A116" s="105" t="s">
        <v>88</v>
      </c>
      <c r="B116" s="112"/>
      <c r="C116" s="119" t="s">
        <v>304</v>
      </c>
      <c r="D116" s="107"/>
      <c r="E116" s="108"/>
      <c r="F116" s="109"/>
      <c r="G116" s="109"/>
      <c r="H116" s="110">
        <f>H117+H119+H138+H143+H151</f>
        <v>42910.01999999999</v>
      </c>
    </row>
    <row r="117" spans="1:8" ht="17.25">
      <c r="A117" s="105"/>
      <c r="B117" s="112"/>
      <c r="C117" s="119" t="s">
        <v>305</v>
      </c>
      <c r="D117" s="107"/>
      <c r="E117" s="108"/>
      <c r="F117" s="109"/>
      <c r="G117" s="109"/>
      <c r="H117" s="110">
        <f>SUM(H118)</f>
        <v>1157.04</v>
      </c>
    </row>
    <row r="118" spans="1:8" ht="36" customHeight="1">
      <c r="A118" s="92" t="s">
        <v>89</v>
      </c>
      <c r="B118" s="127">
        <v>17</v>
      </c>
      <c r="C118" s="120" t="s">
        <v>306</v>
      </c>
      <c r="D118" s="95" t="s">
        <v>309</v>
      </c>
      <c r="E118" s="96">
        <v>1</v>
      </c>
      <c r="F118" s="121">
        <v>925.63</v>
      </c>
      <c r="G118" s="97">
        <f>ROUND(F118*1.25,2)</f>
        <v>1157.04</v>
      </c>
      <c r="H118" s="98">
        <f>ROUND(E118*G118,2)</f>
        <v>1157.04</v>
      </c>
    </row>
    <row r="119" spans="1:8" ht="26.25" customHeight="1">
      <c r="A119" s="92"/>
      <c r="B119" s="127"/>
      <c r="C119" s="119" t="s">
        <v>307</v>
      </c>
      <c r="D119" s="95"/>
      <c r="E119" s="96"/>
      <c r="F119" s="97"/>
      <c r="G119" s="97"/>
      <c r="H119" s="110">
        <f>SUM(H120:H137)</f>
        <v>29367.96999999999</v>
      </c>
    </row>
    <row r="120" spans="1:8" ht="171.75" customHeight="1">
      <c r="A120" s="92" t="s">
        <v>90</v>
      </c>
      <c r="B120" s="127" t="s">
        <v>538</v>
      </c>
      <c r="C120" s="120" t="s">
        <v>308</v>
      </c>
      <c r="D120" s="95" t="s">
        <v>12</v>
      </c>
      <c r="E120" s="96">
        <v>37</v>
      </c>
      <c r="F120" s="121">
        <v>74.56</v>
      </c>
      <c r="G120" s="97">
        <f>ROUND(F120*1.25,2)</f>
        <v>93.2</v>
      </c>
      <c r="H120" s="98">
        <f>ROUND(E120*G120,2)</f>
        <v>3448.4</v>
      </c>
    </row>
    <row r="121" spans="1:8" ht="109.5" customHeight="1">
      <c r="A121" s="92" t="s">
        <v>91</v>
      </c>
      <c r="B121" s="127" t="s">
        <v>539</v>
      </c>
      <c r="C121" s="120" t="s">
        <v>310</v>
      </c>
      <c r="D121" s="95" t="s">
        <v>12</v>
      </c>
      <c r="E121" s="96">
        <v>8</v>
      </c>
      <c r="F121" s="121">
        <v>23.55</v>
      </c>
      <c r="G121" s="97">
        <f>ROUND(F121*1.25,2)</f>
        <v>29.44</v>
      </c>
      <c r="H121" s="98">
        <f>ROUND(E121*G121,2)</f>
        <v>235.52</v>
      </c>
    </row>
    <row r="122" spans="1:8" ht="36" customHeight="1">
      <c r="A122" s="92" t="s">
        <v>92</v>
      </c>
      <c r="B122" s="127" t="s">
        <v>532</v>
      </c>
      <c r="C122" s="120" t="s">
        <v>311</v>
      </c>
      <c r="D122" s="95" t="s">
        <v>12</v>
      </c>
      <c r="E122" s="96">
        <v>18</v>
      </c>
      <c r="F122" s="121">
        <v>99.58</v>
      </c>
      <c r="G122" s="97">
        <f>ROUND(F122*1.25,2)</f>
        <v>124.48</v>
      </c>
      <c r="H122" s="98">
        <f>ROUND(E122*G122,2)</f>
        <v>2240.64</v>
      </c>
    </row>
    <row r="123" spans="1:8" ht="35.25" customHeight="1">
      <c r="A123" s="92" t="s">
        <v>93</v>
      </c>
      <c r="B123" s="127" t="s">
        <v>532</v>
      </c>
      <c r="C123" s="120" t="s">
        <v>312</v>
      </c>
      <c r="D123" s="95" t="s">
        <v>12</v>
      </c>
      <c r="E123" s="96">
        <v>3</v>
      </c>
      <c r="F123" s="121">
        <v>138.59</v>
      </c>
      <c r="G123" s="97">
        <f>ROUND(F123*1.25,2)</f>
        <v>173.24</v>
      </c>
      <c r="H123" s="98">
        <f>ROUND(E123*G123,2)</f>
        <v>519.72</v>
      </c>
    </row>
    <row r="124" spans="1:8" ht="35.25" customHeight="1">
      <c r="A124" s="92" t="s">
        <v>356</v>
      </c>
      <c r="B124" s="127">
        <v>84225</v>
      </c>
      <c r="C124" s="120" t="s">
        <v>313</v>
      </c>
      <c r="D124" s="95" t="s">
        <v>12</v>
      </c>
      <c r="E124" s="96">
        <v>2</v>
      </c>
      <c r="F124" s="121">
        <v>104.6</v>
      </c>
      <c r="G124" s="97">
        <f aca="true" t="shared" si="13" ref="G124:G162">ROUND(F124*1.25,2)</f>
        <v>130.75</v>
      </c>
      <c r="H124" s="98">
        <f aca="true" t="shared" si="14" ref="H124:H137">ROUND(E124*G124,2)</f>
        <v>261.5</v>
      </c>
    </row>
    <row r="125" spans="1:8" ht="35.25" customHeight="1">
      <c r="A125" s="92" t="s">
        <v>357</v>
      </c>
      <c r="B125" s="127">
        <v>83399</v>
      </c>
      <c r="C125" s="120" t="s">
        <v>314</v>
      </c>
      <c r="D125" s="95" t="s">
        <v>12</v>
      </c>
      <c r="E125" s="96">
        <v>2</v>
      </c>
      <c r="F125" s="121">
        <v>32.28</v>
      </c>
      <c r="G125" s="97">
        <f t="shared" si="13"/>
        <v>40.35</v>
      </c>
      <c r="H125" s="98">
        <f t="shared" si="14"/>
        <v>80.7</v>
      </c>
    </row>
    <row r="126" spans="1:8" ht="35.25" customHeight="1">
      <c r="A126" s="92" t="s">
        <v>358</v>
      </c>
      <c r="B126" s="127" t="s">
        <v>532</v>
      </c>
      <c r="C126" s="120" t="s">
        <v>315</v>
      </c>
      <c r="D126" s="95" t="s">
        <v>23</v>
      </c>
      <c r="E126" s="96">
        <v>68</v>
      </c>
      <c r="F126" s="121">
        <v>104.12</v>
      </c>
      <c r="G126" s="97">
        <f t="shared" si="13"/>
        <v>130.15</v>
      </c>
      <c r="H126" s="98">
        <f t="shared" si="14"/>
        <v>8850.2</v>
      </c>
    </row>
    <row r="127" spans="1:8" ht="35.25" customHeight="1">
      <c r="A127" s="92" t="s">
        <v>359</v>
      </c>
      <c r="B127" s="127">
        <v>72336</v>
      </c>
      <c r="C127" s="120" t="s">
        <v>316</v>
      </c>
      <c r="D127" s="95" t="s">
        <v>12</v>
      </c>
      <c r="E127" s="96">
        <v>2</v>
      </c>
      <c r="F127" s="121">
        <v>4.22</v>
      </c>
      <c r="G127" s="97">
        <f t="shared" si="13"/>
        <v>5.28</v>
      </c>
      <c r="H127" s="98">
        <f t="shared" si="14"/>
        <v>10.56</v>
      </c>
    </row>
    <row r="128" spans="1:8" ht="35.25" customHeight="1">
      <c r="A128" s="92" t="s">
        <v>360</v>
      </c>
      <c r="B128" s="127">
        <v>83540</v>
      </c>
      <c r="C128" s="120" t="s">
        <v>317</v>
      </c>
      <c r="D128" s="95" t="s">
        <v>12</v>
      </c>
      <c r="E128" s="96">
        <v>57</v>
      </c>
      <c r="F128" s="121">
        <v>10.26</v>
      </c>
      <c r="G128" s="97">
        <f t="shared" si="13"/>
        <v>12.83</v>
      </c>
      <c r="H128" s="98">
        <f t="shared" si="14"/>
        <v>731.31</v>
      </c>
    </row>
    <row r="129" spans="1:8" ht="35.25" customHeight="1">
      <c r="A129" s="92" t="s">
        <v>361</v>
      </c>
      <c r="B129" s="127" t="s">
        <v>532</v>
      </c>
      <c r="C129" s="120" t="s">
        <v>318</v>
      </c>
      <c r="D129" s="128" t="s">
        <v>12</v>
      </c>
      <c r="E129" s="129">
        <v>2</v>
      </c>
      <c r="F129" s="121">
        <v>17.72</v>
      </c>
      <c r="G129" s="97">
        <f t="shared" si="13"/>
        <v>22.15</v>
      </c>
      <c r="H129" s="98">
        <f t="shared" si="14"/>
        <v>44.3</v>
      </c>
    </row>
    <row r="130" spans="1:8" ht="35.25" customHeight="1">
      <c r="A130" s="92" t="s">
        <v>362</v>
      </c>
      <c r="B130" s="127" t="s">
        <v>532</v>
      </c>
      <c r="C130" s="120" t="s">
        <v>319</v>
      </c>
      <c r="D130" s="95" t="s">
        <v>12</v>
      </c>
      <c r="E130" s="96">
        <v>61</v>
      </c>
      <c r="F130" s="121">
        <v>137.28</v>
      </c>
      <c r="G130" s="97">
        <f t="shared" si="13"/>
        <v>171.6</v>
      </c>
      <c r="H130" s="98">
        <f t="shared" si="14"/>
        <v>10467.6</v>
      </c>
    </row>
    <row r="131" spans="1:8" ht="35.25" customHeight="1">
      <c r="A131" s="92" t="s">
        <v>363</v>
      </c>
      <c r="B131" s="127">
        <v>72331</v>
      </c>
      <c r="C131" s="120" t="s">
        <v>320</v>
      </c>
      <c r="D131" s="95" t="s">
        <v>12</v>
      </c>
      <c r="E131" s="96">
        <v>15</v>
      </c>
      <c r="F131" s="97">
        <v>8.83</v>
      </c>
      <c r="G131" s="97">
        <f t="shared" si="13"/>
        <v>11.04</v>
      </c>
      <c r="H131" s="98">
        <f t="shared" si="14"/>
        <v>165.6</v>
      </c>
    </row>
    <row r="132" spans="1:8" ht="35.25" customHeight="1">
      <c r="A132" s="92" t="s">
        <v>364</v>
      </c>
      <c r="B132" s="127">
        <v>72332</v>
      </c>
      <c r="C132" s="120" t="s">
        <v>321</v>
      </c>
      <c r="D132" s="95" t="s">
        <v>12</v>
      </c>
      <c r="E132" s="96">
        <v>9</v>
      </c>
      <c r="F132" s="97">
        <v>16.1</v>
      </c>
      <c r="G132" s="97">
        <f t="shared" si="13"/>
        <v>20.13</v>
      </c>
      <c r="H132" s="98">
        <f t="shared" si="14"/>
        <v>181.17</v>
      </c>
    </row>
    <row r="133" spans="1:8" ht="35.25" customHeight="1">
      <c r="A133" s="92" t="s">
        <v>365</v>
      </c>
      <c r="B133" s="127">
        <v>83467</v>
      </c>
      <c r="C133" s="120" t="s">
        <v>322</v>
      </c>
      <c r="D133" s="95" t="s">
        <v>12</v>
      </c>
      <c r="E133" s="96">
        <v>2</v>
      </c>
      <c r="F133" s="121">
        <v>25.32</v>
      </c>
      <c r="G133" s="97">
        <f t="shared" si="13"/>
        <v>31.65</v>
      </c>
      <c r="H133" s="98">
        <f t="shared" si="14"/>
        <v>63.3</v>
      </c>
    </row>
    <row r="134" spans="1:8" ht="35.25" customHeight="1">
      <c r="A134" s="92" t="s">
        <v>366</v>
      </c>
      <c r="B134" s="127" t="s">
        <v>532</v>
      </c>
      <c r="C134" s="120" t="s">
        <v>323</v>
      </c>
      <c r="D134" s="95" t="s">
        <v>12</v>
      </c>
      <c r="E134" s="96">
        <v>1</v>
      </c>
      <c r="F134" s="121">
        <v>38.48</v>
      </c>
      <c r="G134" s="97">
        <f t="shared" si="13"/>
        <v>48.1</v>
      </c>
      <c r="H134" s="98">
        <f t="shared" si="14"/>
        <v>48.1</v>
      </c>
    </row>
    <row r="135" spans="1:8" ht="35.25" customHeight="1">
      <c r="A135" s="92" t="s">
        <v>367</v>
      </c>
      <c r="B135" s="127" t="s">
        <v>324</v>
      </c>
      <c r="C135" s="120" t="s">
        <v>325</v>
      </c>
      <c r="D135" s="95" t="s">
        <v>12</v>
      </c>
      <c r="E135" s="96">
        <v>2</v>
      </c>
      <c r="F135" s="97">
        <v>12.8</v>
      </c>
      <c r="G135" s="97">
        <f t="shared" si="13"/>
        <v>16</v>
      </c>
      <c r="H135" s="98">
        <f t="shared" si="14"/>
        <v>32</v>
      </c>
    </row>
    <row r="136" spans="1:8" ht="35.25" customHeight="1">
      <c r="A136" s="92" t="s">
        <v>368</v>
      </c>
      <c r="B136" s="127">
        <v>83555</v>
      </c>
      <c r="C136" s="120" t="s">
        <v>326</v>
      </c>
      <c r="D136" s="95" t="s">
        <v>12</v>
      </c>
      <c r="E136" s="96">
        <v>9</v>
      </c>
      <c r="F136" s="121">
        <v>18.35</v>
      </c>
      <c r="G136" s="97">
        <f t="shared" si="13"/>
        <v>22.94</v>
      </c>
      <c r="H136" s="98">
        <f t="shared" si="14"/>
        <v>206.46</v>
      </c>
    </row>
    <row r="137" spans="1:8" ht="35.25" customHeight="1">
      <c r="A137" s="92" t="s">
        <v>369</v>
      </c>
      <c r="B137" s="127" t="s">
        <v>532</v>
      </c>
      <c r="C137" s="120" t="s">
        <v>327</v>
      </c>
      <c r="D137" s="95" t="s">
        <v>23</v>
      </c>
      <c r="E137" s="96">
        <v>29</v>
      </c>
      <c r="F137" s="121">
        <v>49.13</v>
      </c>
      <c r="G137" s="97">
        <f t="shared" si="13"/>
        <v>61.41</v>
      </c>
      <c r="H137" s="98">
        <f t="shared" si="14"/>
        <v>1780.89</v>
      </c>
    </row>
    <row r="138" spans="1:8" ht="17.25" customHeight="1">
      <c r="A138" s="92"/>
      <c r="B138" s="127"/>
      <c r="C138" s="119" t="s">
        <v>328</v>
      </c>
      <c r="D138" s="95"/>
      <c r="E138" s="96"/>
      <c r="F138" s="97"/>
      <c r="G138" s="97"/>
      <c r="H138" s="110">
        <f>SUM(H139:H142)</f>
        <v>1591.22</v>
      </c>
    </row>
    <row r="139" spans="1:8" ht="123.75" customHeight="1">
      <c r="A139" s="92" t="s">
        <v>370</v>
      </c>
      <c r="B139" s="127" t="s">
        <v>35</v>
      </c>
      <c r="C139" s="94" t="s">
        <v>329</v>
      </c>
      <c r="D139" s="95" t="s">
        <v>12</v>
      </c>
      <c r="E139" s="96">
        <v>1</v>
      </c>
      <c r="F139" s="121">
        <v>402.42</v>
      </c>
      <c r="G139" s="97">
        <f t="shared" si="13"/>
        <v>503.03</v>
      </c>
      <c r="H139" s="98">
        <f>ROUND(E139*G139,2)</f>
        <v>503.03</v>
      </c>
    </row>
    <row r="140" spans="1:8" ht="35.25" customHeight="1">
      <c r="A140" s="92" t="s">
        <v>371</v>
      </c>
      <c r="B140" s="127" t="s">
        <v>330</v>
      </c>
      <c r="C140" s="120" t="s">
        <v>331</v>
      </c>
      <c r="D140" s="95" t="s">
        <v>12</v>
      </c>
      <c r="E140" s="96">
        <v>1</v>
      </c>
      <c r="F140" s="97">
        <v>237.8</v>
      </c>
      <c r="G140" s="97">
        <f t="shared" si="13"/>
        <v>297.25</v>
      </c>
      <c r="H140" s="98">
        <f>ROUND(E140*G140,2)</f>
        <v>297.25</v>
      </c>
    </row>
    <row r="141" spans="1:8" ht="35.25" customHeight="1">
      <c r="A141" s="92" t="s">
        <v>372</v>
      </c>
      <c r="B141" s="127" t="s">
        <v>332</v>
      </c>
      <c r="C141" s="120" t="s">
        <v>333</v>
      </c>
      <c r="D141" s="95" t="s">
        <v>12</v>
      </c>
      <c r="E141" s="96">
        <v>2</v>
      </c>
      <c r="F141" s="97">
        <v>83.88</v>
      </c>
      <c r="G141" s="97">
        <f t="shared" si="13"/>
        <v>104.85</v>
      </c>
      <c r="H141" s="98">
        <f>ROUND(E141*G141,2)</f>
        <v>209.7</v>
      </c>
    </row>
    <row r="142" spans="1:8" ht="19.5" customHeight="1">
      <c r="A142" s="92" t="s">
        <v>373</v>
      </c>
      <c r="B142" s="127" t="s">
        <v>532</v>
      </c>
      <c r="C142" s="120" t="s">
        <v>334</v>
      </c>
      <c r="D142" s="95" t="s">
        <v>12</v>
      </c>
      <c r="E142" s="96">
        <v>1</v>
      </c>
      <c r="F142" s="121">
        <f>387.49*1.2</f>
        <v>464.988</v>
      </c>
      <c r="G142" s="97">
        <f t="shared" si="13"/>
        <v>581.24</v>
      </c>
      <c r="H142" s="98">
        <f>ROUND(E142*G142,2)</f>
        <v>581.24</v>
      </c>
    </row>
    <row r="143" spans="1:8" ht="15.75" customHeight="1">
      <c r="A143" s="92"/>
      <c r="B143" s="127"/>
      <c r="C143" s="119" t="s">
        <v>335</v>
      </c>
      <c r="D143" s="95"/>
      <c r="E143" s="96"/>
      <c r="F143" s="97"/>
      <c r="G143" s="97"/>
      <c r="H143" s="110">
        <f>SUM(H144:H150)</f>
        <v>4355.509999999999</v>
      </c>
    </row>
    <row r="144" spans="1:8" ht="124.5" customHeight="1">
      <c r="A144" s="92" t="s">
        <v>374</v>
      </c>
      <c r="B144" s="127" t="s">
        <v>35</v>
      </c>
      <c r="C144" s="94" t="s">
        <v>329</v>
      </c>
      <c r="D144" s="95" t="s">
        <v>12</v>
      </c>
      <c r="E144" s="96">
        <v>2</v>
      </c>
      <c r="F144" s="121">
        <v>402.42</v>
      </c>
      <c r="G144" s="97">
        <f t="shared" si="13"/>
        <v>503.03</v>
      </c>
      <c r="H144" s="98">
        <f aca="true" t="shared" si="15" ref="H144:H150">ROUND(E144*G144,2)</f>
        <v>1006.06</v>
      </c>
    </row>
    <row r="145" spans="1:8" ht="35.25" customHeight="1">
      <c r="A145" s="92" t="s">
        <v>375</v>
      </c>
      <c r="B145" s="127" t="s">
        <v>532</v>
      </c>
      <c r="C145" s="120" t="s">
        <v>336</v>
      </c>
      <c r="D145" s="95" t="s">
        <v>12</v>
      </c>
      <c r="E145" s="96">
        <v>2</v>
      </c>
      <c r="F145" s="121">
        <v>326.83</v>
      </c>
      <c r="G145" s="97">
        <f t="shared" si="13"/>
        <v>408.54</v>
      </c>
      <c r="H145" s="98">
        <f t="shared" si="15"/>
        <v>817.08</v>
      </c>
    </row>
    <row r="146" spans="1:8" ht="16.5">
      <c r="A146" s="92" t="s">
        <v>376</v>
      </c>
      <c r="B146" s="127" t="s">
        <v>532</v>
      </c>
      <c r="C146" s="120" t="s">
        <v>337</v>
      </c>
      <c r="D146" s="95" t="s">
        <v>12</v>
      </c>
      <c r="E146" s="96">
        <v>3</v>
      </c>
      <c r="F146" s="121">
        <v>464.99</v>
      </c>
      <c r="G146" s="97">
        <f t="shared" si="13"/>
        <v>581.24</v>
      </c>
      <c r="H146" s="98">
        <f t="shared" si="15"/>
        <v>1743.72</v>
      </c>
    </row>
    <row r="147" spans="1:8" ht="35.25" customHeight="1">
      <c r="A147" s="92" t="s">
        <v>377</v>
      </c>
      <c r="B147" s="127" t="s">
        <v>332</v>
      </c>
      <c r="C147" s="94" t="s">
        <v>339</v>
      </c>
      <c r="D147" s="95" t="s">
        <v>12</v>
      </c>
      <c r="E147" s="96">
        <v>2</v>
      </c>
      <c r="F147" s="121">
        <v>83.88</v>
      </c>
      <c r="G147" s="97">
        <f t="shared" si="13"/>
        <v>104.85</v>
      </c>
      <c r="H147" s="98">
        <f t="shared" si="15"/>
        <v>209.7</v>
      </c>
    </row>
    <row r="148" spans="1:8" ht="35.25" customHeight="1">
      <c r="A148" s="92" t="s">
        <v>378</v>
      </c>
      <c r="B148" s="127" t="s">
        <v>25</v>
      </c>
      <c r="C148" s="94" t="s">
        <v>340</v>
      </c>
      <c r="D148" s="95" t="s">
        <v>12</v>
      </c>
      <c r="E148" s="96">
        <v>10</v>
      </c>
      <c r="F148" s="121">
        <v>9.67</v>
      </c>
      <c r="G148" s="97">
        <f t="shared" si="13"/>
        <v>12.09</v>
      </c>
      <c r="H148" s="98">
        <f t="shared" si="15"/>
        <v>120.9</v>
      </c>
    </row>
    <row r="149" spans="1:8" ht="35.25" customHeight="1">
      <c r="A149" s="92" t="s">
        <v>379</v>
      </c>
      <c r="B149" s="127" t="s">
        <v>338</v>
      </c>
      <c r="C149" s="94" t="s">
        <v>341</v>
      </c>
      <c r="D149" s="95" t="s">
        <v>12</v>
      </c>
      <c r="E149" s="96">
        <v>10</v>
      </c>
      <c r="F149" s="121">
        <v>14.85</v>
      </c>
      <c r="G149" s="97">
        <f t="shared" si="13"/>
        <v>18.56</v>
      </c>
      <c r="H149" s="98">
        <f t="shared" si="15"/>
        <v>185.6</v>
      </c>
    </row>
    <row r="150" spans="1:8" ht="35.25" customHeight="1">
      <c r="A150" s="92" t="s">
        <v>380</v>
      </c>
      <c r="B150" s="127" t="s">
        <v>26</v>
      </c>
      <c r="C150" s="94" t="s">
        <v>342</v>
      </c>
      <c r="D150" s="95" t="s">
        <v>12</v>
      </c>
      <c r="E150" s="96">
        <v>5</v>
      </c>
      <c r="F150" s="121">
        <v>43.59</v>
      </c>
      <c r="G150" s="97">
        <f t="shared" si="13"/>
        <v>54.49</v>
      </c>
      <c r="H150" s="98">
        <f t="shared" si="15"/>
        <v>272.45</v>
      </c>
    </row>
    <row r="151" spans="1:8" ht="16.5">
      <c r="A151" s="92"/>
      <c r="B151" s="127"/>
      <c r="C151" s="119" t="s">
        <v>343</v>
      </c>
      <c r="D151" s="95"/>
      <c r="E151" s="96"/>
      <c r="F151" s="97"/>
      <c r="G151" s="97"/>
      <c r="H151" s="110">
        <f>SUM(H152:H162)</f>
        <v>6438.28</v>
      </c>
    </row>
    <row r="152" spans="1:8" ht="35.25" customHeight="1">
      <c r="A152" s="92" t="s">
        <v>381</v>
      </c>
      <c r="B152" s="127" t="s">
        <v>532</v>
      </c>
      <c r="C152" s="120" t="s">
        <v>344</v>
      </c>
      <c r="D152" s="95" t="s">
        <v>12</v>
      </c>
      <c r="E152" s="96">
        <v>11</v>
      </c>
      <c r="F152" s="121">
        <v>24.66</v>
      </c>
      <c r="G152" s="97">
        <f t="shared" si="13"/>
        <v>30.83</v>
      </c>
      <c r="H152" s="98">
        <f>ROUND(E152*G152,2)</f>
        <v>339.13</v>
      </c>
    </row>
    <row r="153" spans="1:8" ht="16.5">
      <c r="A153" s="92" t="s">
        <v>382</v>
      </c>
      <c r="B153" s="127" t="s">
        <v>532</v>
      </c>
      <c r="C153" s="120" t="s">
        <v>345</v>
      </c>
      <c r="D153" s="95" t="s">
        <v>23</v>
      </c>
      <c r="E153" s="96">
        <v>11</v>
      </c>
      <c r="F153" s="121">
        <v>33.39</v>
      </c>
      <c r="G153" s="97">
        <f t="shared" si="13"/>
        <v>41.74</v>
      </c>
      <c r="H153" s="98">
        <f aca="true" t="shared" si="16" ref="H153:H162">ROUND(E153*G153,2)</f>
        <v>459.14</v>
      </c>
    </row>
    <row r="154" spans="1:8" ht="51" customHeight="1">
      <c r="A154" s="92" t="s">
        <v>383</v>
      </c>
      <c r="B154" s="127"/>
      <c r="C154" s="120" t="s">
        <v>346</v>
      </c>
      <c r="D154" s="95" t="s">
        <v>23</v>
      </c>
      <c r="E154" s="96">
        <v>11</v>
      </c>
      <c r="F154" s="121">
        <v>0</v>
      </c>
      <c r="G154" s="97">
        <f t="shared" si="13"/>
        <v>0</v>
      </c>
      <c r="H154" s="98">
        <f t="shared" si="16"/>
        <v>0</v>
      </c>
    </row>
    <row r="155" spans="1:8" ht="16.5">
      <c r="A155" s="92" t="s">
        <v>384</v>
      </c>
      <c r="B155" s="127" t="s">
        <v>532</v>
      </c>
      <c r="C155" s="120" t="s">
        <v>347</v>
      </c>
      <c r="D155" s="128" t="s">
        <v>23</v>
      </c>
      <c r="E155" s="96">
        <v>7</v>
      </c>
      <c r="F155" s="121">
        <v>89.9</v>
      </c>
      <c r="G155" s="97">
        <f t="shared" si="13"/>
        <v>112.38</v>
      </c>
      <c r="H155" s="98">
        <f t="shared" si="16"/>
        <v>786.66</v>
      </c>
    </row>
    <row r="156" spans="1:8" ht="35.25" customHeight="1">
      <c r="A156" s="92" t="s">
        <v>385</v>
      </c>
      <c r="B156" s="127" t="s">
        <v>532</v>
      </c>
      <c r="C156" s="120" t="s">
        <v>348</v>
      </c>
      <c r="D156" s="95" t="s">
        <v>12</v>
      </c>
      <c r="E156" s="96">
        <v>1</v>
      </c>
      <c r="F156" s="121">
        <v>1966.17</v>
      </c>
      <c r="G156" s="97">
        <f t="shared" si="13"/>
        <v>2457.71</v>
      </c>
      <c r="H156" s="98">
        <f t="shared" si="16"/>
        <v>2457.71</v>
      </c>
    </row>
    <row r="157" spans="1:8" ht="35.25" customHeight="1">
      <c r="A157" s="92" t="s">
        <v>386</v>
      </c>
      <c r="B157" s="127" t="s">
        <v>532</v>
      </c>
      <c r="C157" s="120" t="s">
        <v>349</v>
      </c>
      <c r="D157" s="95" t="s">
        <v>12</v>
      </c>
      <c r="E157" s="96">
        <v>1</v>
      </c>
      <c r="F157" s="121">
        <v>317.52</v>
      </c>
      <c r="G157" s="97">
        <f t="shared" si="13"/>
        <v>396.9</v>
      </c>
      <c r="H157" s="98">
        <f t="shared" si="16"/>
        <v>396.9</v>
      </c>
    </row>
    <row r="158" spans="1:8" ht="35.25" customHeight="1">
      <c r="A158" s="92" t="s">
        <v>387</v>
      </c>
      <c r="B158" s="127" t="s">
        <v>532</v>
      </c>
      <c r="C158" s="120" t="s">
        <v>350</v>
      </c>
      <c r="D158" s="95" t="s">
        <v>12</v>
      </c>
      <c r="E158" s="96">
        <v>1</v>
      </c>
      <c r="F158" s="121">
        <v>97.16</v>
      </c>
      <c r="G158" s="97">
        <f t="shared" si="13"/>
        <v>121.45</v>
      </c>
      <c r="H158" s="98">
        <f t="shared" si="16"/>
        <v>121.45</v>
      </c>
    </row>
    <row r="159" spans="1:8" ht="35.25" customHeight="1">
      <c r="A159" s="92" t="s">
        <v>388</v>
      </c>
      <c r="B159" s="127" t="s">
        <v>532</v>
      </c>
      <c r="C159" s="120" t="s">
        <v>351</v>
      </c>
      <c r="D159" s="95" t="s">
        <v>12</v>
      </c>
      <c r="E159" s="96">
        <v>2</v>
      </c>
      <c r="F159" s="121">
        <v>4.58</v>
      </c>
      <c r="G159" s="97">
        <f t="shared" si="13"/>
        <v>5.73</v>
      </c>
      <c r="H159" s="98">
        <f t="shared" si="16"/>
        <v>11.46</v>
      </c>
    </row>
    <row r="160" spans="1:8" ht="35.25" customHeight="1">
      <c r="A160" s="92" t="s">
        <v>389</v>
      </c>
      <c r="B160" s="127" t="s">
        <v>532</v>
      </c>
      <c r="C160" s="120" t="s">
        <v>352</v>
      </c>
      <c r="D160" s="95" t="s">
        <v>23</v>
      </c>
      <c r="E160" s="96">
        <v>2</v>
      </c>
      <c r="F160" s="121">
        <v>21.04</v>
      </c>
      <c r="G160" s="97">
        <f t="shared" si="13"/>
        <v>26.3</v>
      </c>
      <c r="H160" s="98">
        <f t="shared" si="16"/>
        <v>52.6</v>
      </c>
    </row>
    <row r="161" spans="1:8" ht="35.25" customHeight="1">
      <c r="A161" s="92" t="s">
        <v>390</v>
      </c>
      <c r="B161" s="127">
        <v>83370</v>
      </c>
      <c r="C161" s="120" t="s">
        <v>353</v>
      </c>
      <c r="D161" s="95" t="s">
        <v>12</v>
      </c>
      <c r="E161" s="96">
        <v>1</v>
      </c>
      <c r="F161" s="97">
        <v>189.53</v>
      </c>
      <c r="G161" s="97">
        <f t="shared" si="13"/>
        <v>236.91</v>
      </c>
      <c r="H161" s="98">
        <f t="shared" si="16"/>
        <v>236.91</v>
      </c>
    </row>
    <row r="162" spans="1:8" ht="35.25" customHeight="1">
      <c r="A162" s="92" t="s">
        <v>391</v>
      </c>
      <c r="B162" s="127" t="s">
        <v>355</v>
      </c>
      <c r="C162" s="120" t="s">
        <v>354</v>
      </c>
      <c r="D162" s="95" t="s">
        <v>12</v>
      </c>
      <c r="E162" s="96">
        <v>3</v>
      </c>
      <c r="F162" s="97">
        <v>420.35</v>
      </c>
      <c r="G162" s="97">
        <f t="shared" si="13"/>
        <v>525.44</v>
      </c>
      <c r="H162" s="98">
        <f t="shared" si="16"/>
        <v>1576.32</v>
      </c>
    </row>
    <row r="163" spans="1:8" ht="15.75">
      <c r="A163" s="92"/>
      <c r="B163" s="112"/>
      <c r="C163" s="112"/>
      <c r="D163" s="107"/>
      <c r="E163" s="108"/>
      <c r="F163" s="109"/>
      <c r="G163" s="109"/>
      <c r="H163" s="113"/>
    </row>
    <row r="164" spans="1:8" ht="24" customHeight="1">
      <c r="A164" s="105" t="s">
        <v>94</v>
      </c>
      <c r="B164" s="112"/>
      <c r="C164" s="106" t="s">
        <v>392</v>
      </c>
      <c r="D164" s="107"/>
      <c r="E164" s="108"/>
      <c r="F164" s="109"/>
      <c r="G164" s="109"/>
      <c r="H164" s="110">
        <f>H165+H185+H200+H209+H214</f>
        <v>51252.6</v>
      </c>
    </row>
    <row r="165" spans="1:8" ht="18.75" customHeight="1">
      <c r="A165" s="105"/>
      <c r="B165" s="112"/>
      <c r="C165" s="106" t="s">
        <v>393</v>
      </c>
      <c r="D165" s="107"/>
      <c r="E165" s="108"/>
      <c r="F165" s="109"/>
      <c r="G165" s="109"/>
      <c r="H165" s="110">
        <f>SUM(H166:H184)</f>
        <v>20653.219999999998</v>
      </c>
    </row>
    <row r="166" spans="1:8" ht="66">
      <c r="A166" s="92" t="s">
        <v>95</v>
      </c>
      <c r="B166" s="117">
        <v>6021</v>
      </c>
      <c r="C166" s="94" t="s">
        <v>394</v>
      </c>
      <c r="D166" s="95" t="s">
        <v>12</v>
      </c>
      <c r="E166" s="95">
        <v>1</v>
      </c>
      <c r="F166" s="97">
        <v>178.19</v>
      </c>
      <c r="G166" s="97">
        <f aca="true" t="shared" si="17" ref="G166:G217">ROUND(F166*1.25,2)</f>
        <v>222.74</v>
      </c>
      <c r="H166" s="98">
        <f aca="true" t="shared" si="18" ref="H166:H174">ROUND(E166*G166,2)</f>
        <v>222.74</v>
      </c>
    </row>
    <row r="167" spans="1:9" ht="47.25">
      <c r="A167" s="92" t="s">
        <v>96</v>
      </c>
      <c r="B167" s="117" t="s">
        <v>24</v>
      </c>
      <c r="C167" s="120" t="s">
        <v>395</v>
      </c>
      <c r="D167" s="95" t="s">
        <v>12</v>
      </c>
      <c r="E167" s="96">
        <v>1</v>
      </c>
      <c r="F167" s="97">
        <v>18.22</v>
      </c>
      <c r="G167" s="97">
        <f t="shared" si="17"/>
        <v>22.78</v>
      </c>
      <c r="H167" s="98">
        <f t="shared" si="18"/>
        <v>22.78</v>
      </c>
      <c r="I167" s="1" t="s">
        <v>529</v>
      </c>
    </row>
    <row r="168" spans="1:9" ht="68.25" customHeight="1">
      <c r="A168" s="92" t="s">
        <v>97</v>
      </c>
      <c r="B168" s="117" t="s">
        <v>532</v>
      </c>
      <c r="C168" s="120" t="s">
        <v>396</v>
      </c>
      <c r="D168" s="95" t="s">
        <v>12</v>
      </c>
      <c r="E168" s="96">
        <v>4</v>
      </c>
      <c r="F168" s="121">
        <v>435.69</v>
      </c>
      <c r="G168" s="97">
        <f t="shared" si="17"/>
        <v>544.61</v>
      </c>
      <c r="H168" s="98">
        <f t="shared" si="18"/>
        <v>2178.44</v>
      </c>
      <c r="I168" s="1">
        <f>1.5*1.5*3</f>
        <v>6.75</v>
      </c>
    </row>
    <row r="169" spans="1:8" ht="51" customHeight="1">
      <c r="A169" s="92" t="s">
        <v>98</v>
      </c>
      <c r="B169" s="117">
        <v>85</v>
      </c>
      <c r="C169" s="120" t="s">
        <v>397</v>
      </c>
      <c r="D169" s="95" t="s">
        <v>12</v>
      </c>
      <c r="E169" s="96">
        <v>5</v>
      </c>
      <c r="F169" s="121">
        <v>46.13</v>
      </c>
      <c r="G169" s="97">
        <f t="shared" si="17"/>
        <v>57.66</v>
      </c>
      <c r="H169" s="98">
        <f t="shared" si="18"/>
        <v>288.3</v>
      </c>
    </row>
    <row r="170" spans="1:8" ht="84" customHeight="1">
      <c r="A170" s="92" t="s">
        <v>99</v>
      </c>
      <c r="B170" s="117" t="s">
        <v>530</v>
      </c>
      <c r="C170" s="120" t="s">
        <v>398</v>
      </c>
      <c r="D170" s="95" t="s">
        <v>12</v>
      </c>
      <c r="E170" s="96">
        <v>13</v>
      </c>
      <c r="F170" s="121">
        <v>101.07</v>
      </c>
      <c r="G170" s="97">
        <f t="shared" si="17"/>
        <v>126.34</v>
      </c>
      <c r="H170" s="98">
        <f t="shared" si="18"/>
        <v>1642.42</v>
      </c>
    </row>
    <row r="171" spans="1:8" ht="51.75" customHeight="1">
      <c r="A171" s="92" t="s">
        <v>100</v>
      </c>
      <c r="B171" s="117" t="s">
        <v>532</v>
      </c>
      <c r="C171" s="120" t="s">
        <v>399</v>
      </c>
      <c r="D171" s="95" t="s">
        <v>12</v>
      </c>
      <c r="E171" s="96">
        <v>1</v>
      </c>
      <c r="F171" s="121">
        <v>463.28</v>
      </c>
      <c r="G171" s="97">
        <f t="shared" si="17"/>
        <v>579.1</v>
      </c>
      <c r="H171" s="98">
        <f t="shared" si="18"/>
        <v>579.1</v>
      </c>
    </row>
    <row r="172" spans="1:8" ht="31.5" customHeight="1">
      <c r="A172" s="92" t="s">
        <v>101</v>
      </c>
      <c r="B172" s="94" t="s">
        <v>400</v>
      </c>
      <c r="C172" s="120" t="s">
        <v>401</v>
      </c>
      <c r="D172" s="95" t="s">
        <v>12</v>
      </c>
      <c r="E172" s="96">
        <v>14</v>
      </c>
      <c r="F172" s="121">
        <v>29.78</v>
      </c>
      <c r="G172" s="97">
        <f t="shared" si="17"/>
        <v>37.23</v>
      </c>
      <c r="H172" s="98">
        <f t="shared" si="18"/>
        <v>521.22</v>
      </c>
    </row>
    <row r="173" spans="1:8" ht="35.25" customHeight="1">
      <c r="A173" s="122" t="s">
        <v>102</v>
      </c>
      <c r="B173" s="117">
        <v>84</v>
      </c>
      <c r="C173" s="130" t="s">
        <v>402</v>
      </c>
      <c r="D173" s="95" t="s">
        <v>12</v>
      </c>
      <c r="E173" s="96">
        <v>14</v>
      </c>
      <c r="F173" s="121">
        <v>31.93</v>
      </c>
      <c r="G173" s="97">
        <f t="shared" si="17"/>
        <v>39.91</v>
      </c>
      <c r="H173" s="98">
        <f t="shared" si="18"/>
        <v>558.74</v>
      </c>
    </row>
    <row r="174" spans="1:8" ht="84" customHeight="1">
      <c r="A174" s="122" t="s">
        <v>103</v>
      </c>
      <c r="B174" s="93">
        <v>86921</v>
      </c>
      <c r="C174" s="131" t="s">
        <v>403</v>
      </c>
      <c r="D174" s="95" t="s">
        <v>12</v>
      </c>
      <c r="E174" s="96">
        <v>1</v>
      </c>
      <c r="F174" s="121">
        <v>255.9</v>
      </c>
      <c r="G174" s="97">
        <f t="shared" si="17"/>
        <v>319.88</v>
      </c>
      <c r="H174" s="98">
        <f t="shared" si="18"/>
        <v>319.88</v>
      </c>
    </row>
    <row r="175" spans="1:8" ht="35.25" customHeight="1">
      <c r="A175" s="122" t="s">
        <v>468</v>
      </c>
      <c r="B175" s="117" t="s">
        <v>532</v>
      </c>
      <c r="C175" s="130" t="s">
        <v>404</v>
      </c>
      <c r="D175" s="95" t="s">
        <v>12</v>
      </c>
      <c r="E175" s="96">
        <v>1</v>
      </c>
      <c r="F175" s="97">
        <v>2160</v>
      </c>
      <c r="G175" s="97">
        <f t="shared" si="17"/>
        <v>2700</v>
      </c>
      <c r="H175" s="98">
        <f aca="true" t="shared" si="19" ref="H175:H184">ROUND(E175*G175,2)</f>
        <v>2700</v>
      </c>
    </row>
    <row r="176" spans="1:8" ht="54" customHeight="1">
      <c r="A176" s="122" t="s">
        <v>469</v>
      </c>
      <c r="B176" s="117" t="s">
        <v>532</v>
      </c>
      <c r="C176" s="130" t="s">
        <v>405</v>
      </c>
      <c r="D176" s="95" t="s">
        <v>186</v>
      </c>
      <c r="E176" s="96">
        <v>13.2</v>
      </c>
      <c r="F176" s="97">
        <v>189.65</v>
      </c>
      <c r="G176" s="97">
        <f t="shared" si="17"/>
        <v>237.06</v>
      </c>
      <c r="H176" s="98">
        <f t="shared" si="19"/>
        <v>3129.19</v>
      </c>
    </row>
    <row r="177" spans="1:8" ht="31.5" customHeight="1">
      <c r="A177" s="122" t="s">
        <v>470</v>
      </c>
      <c r="B177" s="117" t="s">
        <v>532</v>
      </c>
      <c r="C177" s="130" t="s">
        <v>406</v>
      </c>
      <c r="D177" s="95" t="s">
        <v>186</v>
      </c>
      <c r="E177" s="96">
        <v>2.7</v>
      </c>
      <c r="F177" s="97">
        <v>189.65</v>
      </c>
      <c r="G177" s="97">
        <f t="shared" si="17"/>
        <v>237.06</v>
      </c>
      <c r="H177" s="98">
        <f t="shared" si="19"/>
        <v>640.06</v>
      </c>
    </row>
    <row r="178" spans="1:8" ht="31.5" customHeight="1">
      <c r="A178" s="122" t="s">
        <v>471</v>
      </c>
      <c r="B178" s="117" t="s">
        <v>532</v>
      </c>
      <c r="C178" s="130" t="s">
        <v>407</v>
      </c>
      <c r="D178" s="95" t="s">
        <v>186</v>
      </c>
      <c r="E178" s="96">
        <v>18.2</v>
      </c>
      <c r="F178" s="97">
        <v>82.5</v>
      </c>
      <c r="G178" s="97">
        <f t="shared" si="17"/>
        <v>103.13</v>
      </c>
      <c r="H178" s="98">
        <f t="shared" si="19"/>
        <v>1876.97</v>
      </c>
    </row>
    <row r="179" spans="1:8" ht="31.5" customHeight="1">
      <c r="A179" s="122" t="s">
        <v>472</v>
      </c>
      <c r="B179" s="117" t="s">
        <v>532</v>
      </c>
      <c r="C179" s="130" t="s">
        <v>408</v>
      </c>
      <c r="D179" s="95" t="s">
        <v>12</v>
      </c>
      <c r="E179" s="96">
        <v>1</v>
      </c>
      <c r="F179" s="97">
        <v>984</v>
      </c>
      <c r="G179" s="97">
        <f t="shared" si="17"/>
        <v>1230</v>
      </c>
      <c r="H179" s="98">
        <f t="shared" si="19"/>
        <v>1230</v>
      </c>
    </row>
    <row r="180" spans="1:8" ht="54" customHeight="1">
      <c r="A180" s="122" t="s">
        <v>473</v>
      </c>
      <c r="B180" s="117" t="s">
        <v>532</v>
      </c>
      <c r="C180" s="130" t="s">
        <v>409</v>
      </c>
      <c r="D180" s="95" t="s">
        <v>12</v>
      </c>
      <c r="E180" s="96">
        <v>13</v>
      </c>
      <c r="F180" s="97">
        <v>50.27</v>
      </c>
      <c r="G180" s="97">
        <f t="shared" si="17"/>
        <v>62.84</v>
      </c>
      <c r="H180" s="98">
        <f t="shared" si="19"/>
        <v>816.92</v>
      </c>
    </row>
    <row r="181" spans="1:8" ht="44.25" customHeight="1">
      <c r="A181" s="122" t="s">
        <v>474</v>
      </c>
      <c r="B181" s="117">
        <v>86906</v>
      </c>
      <c r="C181" s="130" t="s">
        <v>410</v>
      </c>
      <c r="D181" s="95" t="s">
        <v>12</v>
      </c>
      <c r="E181" s="96">
        <v>4</v>
      </c>
      <c r="F181" s="97">
        <v>37.05</v>
      </c>
      <c r="G181" s="97">
        <f t="shared" si="17"/>
        <v>46.31</v>
      </c>
      <c r="H181" s="98">
        <f t="shared" si="19"/>
        <v>185.24</v>
      </c>
    </row>
    <row r="182" spans="1:8" ht="41.25" customHeight="1">
      <c r="A182" s="122" t="s">
        <v>475</v>
      </c>
      <c r="B182" s="117" t="s">
        <v>532</v>
      </c>
      <c r="C182" s="130" t="s">
        <v>411</v>
      </c>
      <c r="D182" s="95" t="s">
        <v>12</v>
      </c>
      <c r="E182" s="96">
        <v>10</v>
      </c>
      <c r="F182" s="97">
        <v>216.97</v>
      </c>
      <c r="G182" s="97">
        <f t="shared" si="17"/>
        <v>271.21</v>
      </c>
      <c r="H182" s="98">
        <f t="shared" si="19"/>
        <v>2712.1</v>
      </c>
    </row>
    <row r="183" spans="1:8" ht="41.25" customHeight="1">
      <c r="A183" s="122" t="s">
        <v>476</v>
      </c>
      <c r="B183" s="117">
        <v>9535</v>
      </c>
      <c r="C183" s="130" t="s">
        <v>412</v>
      </c>
      <c r="D183" s="95" t="s">
        <v>12</v>
      </c>
      <c r="E183" s="96">
        <v>2</v>
      </c>
      <c r="F183" s="97">
        <v>49.65</v>
      </c>
      <c r="G183" s="97">
        <f t="shared" si="17"/>
        <v>62.06</v>
      </c>
      <c r="H183" s="98">
        <f t="shared" si="19"/>
        <v>124.12</v>
      </c>
    </row>
    <row r="184" spans="1:8" ht="54" customHeight="1">
      <c r="A184" s="122" t="s">
        <v>477</v>
      </c>
      <c r="B184" s="117" t="s">
        <v>532</v>
      </c>
      <c r="C184" s="130" t="s">
        <v>413</v>
      </c>
      <c r="D184" s="95" t="s">
        <v>12</v>
      </c>
      <c r="E184" s="96">
        <v>1</v>
      </c>
      <c r="F184" s="97">
        <v>724</v>
      </c>
      <c r="G184" s="97">
        <f t="shared" si="17"/>
        <v>905</v>
      </c>
      <c r="H184" s="98">
        <f t="shared" si="19"/>
        <v>905</v>
      </c>
    </row>
    <row r="185" spans="1:8" ht="26.25" customHeight="1">
      <c r="A185" s="122"/>
      <c r="B185" s="117"/>
      <c r="C185" s="119" t="s">
        <v>414</v>
      </c>
      <c r="D185" s="95"/>
      <c r="E185" s="96"/>
      <c r="F185" s="97"/>
      <c r="G185" s="97"/>
      <c r="H185" s="110">
        <f>SUM(H186:H199)</f>
        <v>3041.3100000000004</v>
      </c>
    </row>
    <row r="186" spans="1:8" ht="54" customHeight="1">
      <c r="A186" s="122" t="s">
        <v>478</v>
      </c>
      <c r="B186" s="117" t="s">
        <v>532</v>
      </c>
      <c r="C186" s="130" t="s">
        <v>415</v>
      </c>
      <c r="D186" s="95" t="s">
        <v>12</v>
      </c>
      <c r="E186" s="96">
        <v>1</v>
      </c>
      <c r="F186" s="97">
        <v>963.07</v>
      </c>
      <c r="G186" s="97">
        <f t="shared" si="17"/>
        <v>1203.84</v>
      </c>
      <c r="H186" s="98">
        <f>ROUND(E186*G186,2)</f>
        <v>1203.84</v>
      </c>
    </row>
    <row r="187" spans="1:8" ht="54" customHeight="1">
      <c r="A187" s="122" t="s">
        <v>479</v>
      </c>
      <c r="B187" s="94" t="s">
        <v>416</v>
      </c>
      <c r="C187" s="130" t="s">
        <v>417</v>
      </c>
      <c r="D187" s="95" t="s">
        <v>12</v>
      </c>
      <c r="E187" s="96">
        <v>1</v>
      </c>
      <c r="F187" s="97">
        <v>63.11</v>
      </c>
      <c r="G187" s="97">
        <f t="shared" si="17"/>
        <v>78.89</v>
      </c>
      <c r="H187" s="98">
        <f aca="true" t="shared" si="20" ref="H187:H199">ROUND(E187*G187,2)</f>
        <v>78.89</v>
      </c>
    </row>
    <row r="188" spans="1:8" ht="54" customHeight="1">
      <c r="A188" s="132" t="s">
        <v>480</v>
      </c>
      <c r="B188" s="94" t="s">
        <v>418</v>
      </c>
      <c r="C188" s="130" t="s">
        <v>419</v>
      </c>
      <c r="D188" s="95" t="s">
        <v>12</v>
      </c>
      <c r="E188" s="96">
        <v>1</v>
      </c>
      <c r="F188" s="97">
        <v>60.45</v>
      </c>
      <c r="G188" s="97">
        <f t="shared" si="17"/>
        <v>75.56</v>
      </c>
      <c r="H188" s="98">
        <f t="shared" si="20"/>
        <v>75.56</v>
      </c>
    </row>
    <row r="189" spans="1:8" ht="54" customHeight="1">
      <c r="A189" s="122" t="s">
        <v>481</v>
      </c>
      <c r="B189" s="117">
        <v>72618</v>
      </c>
      <c r="C189" s="130" t="s">
        <v>420</v>
      </c>
      <c r="D189" s="95" t="s">
        <v>12</v>
      </c>
      <c r="E189" s="96">
        <v>1</v>
      </c>
      <c r="F189" s="97">
        <v>12.27</v>
      </c>
      <c r="G189" s="97">
        <f t="shared" si="17"/>
        <v>15.34</v>
      </c>
      <c r="H189" s="98">
        <f t="shared" si="20"/>
        <v>15.34</v>
      </c>
    </row>
    <row r="190" spans="1:8" ht="54" customHeight="1">
      <c r="A190" s="122" t="s">
        <v>482</v>
      </c>
      <c r="B190" s="117" t="s">
        <v>532</v>
      </c>
      <c r="C190" s="130" t="s">
        <v>421</v>
      </c>
      <c r="D190" s="95" t="s">
        <v>12</v>
      </c>
      <c r="E190" s="96">
        <v>1</v>
      </c>
      <c r="F190" s="97">
        <v>258.75</v>
      </c>
      <c r="G190" s="97">
        <f t="shared" si="17"/>
        <v>323.44</v>
      </c>
      <c r="H190" s="98">
        <f t="shared" si="20"/>
        <v>323.44</v>
      </c>
    </row>
    <row r="191" spans="1:8" ht="54" customHeight="1">
      <c r="A191" s="122" t="s">
        <v>483</v>
      </c>
      <c r="B191" s="117" t="s">
        <v>532</v>
      </c>
      <c r="C191" s="130" t="s">
        <v>422</v>
      </c>
      <c r="D191" s="95" t="s">
        <v>12</v>
      </c>
      <c r="E191" s="96">
        <v>1</v>
      </c>
      <c r="F191" s="97">
        <v>209.3</v>
      </c>
      <c r="G191" s="97">
        <f t="shared" si="17"/>
        <v>261.63</v>
      </c>
      <c r="H191" s="98">
        <f t="shared" si="20"/>
        <v>261.63</v>
      </c>
    </row>
    <row r="192" spans="1:8" ht="54" customHeight="1">
      <c r="A192" s="122" t="s">
        <v>484</v>
      </c>
      <c r="B192" s="117" t="s">
        <v>532</v>
      </c>
      <c r="C192" s="130" t="s">
        <v>423</v>
      </c>
      <c r="D192" s="95" t="s">
        <v>12</v>
      </c>
      <c r="E192" s="96">
        <v>1</v>
      </c>
      <c r="F192" s="97">
        <v>132.62</v>
      </c>
      <c r="G192" s="97">
        <f t="shared" si="17"/>
        <v>165.78</v>
      </c>
      <c r="H192" s="98">
        <f t="shared" si="20"/>
        <v>165.78</v>
      </c>
    </row>
    <row r="193" spans="1:8" ht="54" customHeight="1">
      <c r="A193" s="122" t="s">
        <v>485</v>
      </c>
      <c r="B193" s="117" t="s">
        <v>532</v>
      </c>
      <c r="C193" s="130" t="s">
        <v>424</v>
      </c>
      <c r="D193" s="95" t="s">
        <v>12</v>
      </c>
      <c r="E193" s="96">
        <v>1</v>
      </c>
      <c r="F193" s="97">
        <v>63.98</v>
      </c>
      <c r="G193" s="97">
        <f t="shared" si="17"/>
        <v>79.98</v>
      </c>
      <c r="H193" s="98">
        <f t="shared" si="20"/>
        <v>79.98</v>
      </c>
    </row>
    <row r="194" spans="1:8" ht="54" customHeight="1">
      <c r="A194" s="122" t="s">
        <v>486</v>
      </c>
      <c r="B194" s="117" t="s">
        <v>532</v>
      </c>
      <c r="C194" s="130" t="s">
        <v>425</v>
      </c>
      <c r="D194" s="95" t="s">
        <v>12</v>
      </c>
      <c r="E194" s="96">
        <v>1</v>
      </c>
      <c r="F194" s="97">
        <v>109.25</v>
      </c>
      <c r="G194" s="97">
        <f t="shared" si="17"/>
        <v>136.56</v>
      </c>
      <c r="H194" s="98">
        <f t="shared" si="20"/>
        <v>136.56</v>
      </c>
    </row>
    <row r="195" spans="1:8" ht="54" customHeight="1">
      <c r="A195" s="122" t="s">
        <v>487</v>
      </c>
      <c r="B195" s="94" t="s">
        <v>532</v>
      </c>
      <c r="C195" s="130" t="s">
        <v>426</v>
      </c>
      <c r="D195" s="95" t="s">
        <v>12</v>
      </c>
      <c r="E195" s="96">
        <v>1</v>
      </c>
      <c r="F195" s="97">
        <v>64.52</v>
      </c>
      <c r="G195" s="97">
        <f t="shared" si="17"/>
        <v>80.65</v>
      </c>
      <c r="H195" s="98">
        <f t="shared" si="20"/>
        <v>80.65</v>
      </c>
    </row>
    <row r="196" spans="1:8" ht="54" customHeight="1">
      <c r="A196" s="122" t="s">
        <v>488</v>
      </c>
      <c r="B196" s="117" t="s">
        <v>532</v>
      </c>
      <c r="C196" s="130" t="s">
        <v>427</v>
      </c>
      <c r="D196" s="95" t="s">
        <v>12</v>
      </c>
      <c r="E196" s="96">
        <v>1</v>
      </c>
      <c r="F196" s="97">
        <v>368</v>
      </c>
      <c r="G196" s="97">
        <f t="shared" si="17"/>
        <v>460</v>
      </c>
      <c r="H196" s="98">
        <f t="shared" si="20"/>
        <v>460</v>
      </c>
    </row>
    <row r="197" spans="1:8" ht="54" customHeight="1">
      <c r="A197" s="122" t="s">
        <v>489</v>
      </c>
      <c r="B197" s="94" t="s">
        <v>428</v>
      </c>
      <c r="C197" s="130" t="s">
        <v>430</v>
      </c>
      <c r="D197" s="95" t="s">
        <v>12</v>
      </c>
      <c r="E197" s="96">
        <v>1</v>
      </c>
      <c r="F197" s="97">
        <v>56.44</v>
      </c>
      <c r="G197" s="97">
        <f t="shared" si="17"/>
        <v>70.55</v>
      </c>
      <c r="H197" s="98">
        <f t="shared" si="20"/>
        <v>70.55</v>
      </c>
    </row>
    <row r="198" spans="1:8" ht="54" customHeight="1">
      <c r="A198" s="122" t="s">
        <v>490</v>
      </c>
      <c r="B198" s="94" t="s">
        <v>34</v>
      </c>
      <c r="C198" s="130" t="s">
        <v>431</v>
      </c>
      <c r="D198" s="95" t="s">
        <v>12</v>
      </c>
      <c r="E198" s="96">
        <v>1</v>
      </c>
      <c r="F198" s="97">
        <v>32.26</v>
      </c>
      <c r="G198" s="97">
        <f t="shared" si="17"/>
        <v>40.33</v>
      </c>
      <c r="H198" s="98">
        <f t="shared" si="20"/>
        <v>40.33</v>
      </c>
    </row>
    <row r="199" spans="1:8" ht="54" customHeight="1">
      <c r="A199" s="122" t="s">
        <v>491</v>
      </c>
      <c r="B199" s="94" t="s">
        <v>429</v>
      </c>
      <c r="C199" s="130" t="s">
        <v>432</v>
      </c>
      <c r="D199" s="95" t="s">
        <v>12</v>
      </c>
      <c r="E199" s="96">
        <v>1</v>
      </c>
      <c r="F199" s="97">
        <v>39.01</v>
      </c>
      <c r="G199" s="97">
        <f t="shared" si="17"/>
        <v>48.76</v>
      </c>
      <c r="H199" s="98">
        <f t="shared" si="20"/>
        <v>48.76</v>
      </c>
    </row>
    <row r="200" spans="1:8" ht="24" customHeight="1">
      <c r="A200" s="122"/>
      <c r="B200" s="94"/>
      <c r="C200" s="119" t="s">
        <v>433</v>
      </c>
      <c r="D200" s="95"/>
      <c r="E200" s="96"/>
      <c r="F200" s="97"/>
      <c r="G200" s="97"/>
      <c r="H200" s="110">
        <f>SUM(H201:H208)</f>
        <v>6966.37</v>
      </c>
    </row>
    <row r="201" spans="1:8" ht="54" customHeight="1">
      <c r="A201" s="122" t="s">
        <v>492</v>
      </c>
      <c r="B201" s="94" t="s">
        <v>434</v>
      </c>
      <c r="C201" s="130" t="s">
        <v>435</v>
      </c>
      <c r="D201" s="95" t="s">
        <v>12</v>
      </c>
      <c r="E201" s="96">
        <v>2</v>
      </c>
      <c r="F201" s="97">
        <v>55.31</v>
      </c>
      <c r="G201" s="97">
        <f t="shared" si="17"/>
        <v>69.14</v>
      </c>
      <c r="H201" s="98">
        <f>ROUND(E201*G201,2)</f>
        <v>138.28</v>
      </c>
    </row>
    <row r="202" spans="1:8" ht="54" customHeight="1">
      <c r="A202" s="122" t="s">
        <v>493</v>
      </c>
      <c r="B202" s="117">
        <v>40729</v>
      </c>
      <c r="C202" s="130" t="s">
        <v>436</v>
      </c>
      <c r="D202" s="95" t="s">
        <v>12</v>
      </c>
      <c r="E202" s="96">
        <v>6</v>
      </c>
      <c r="F202" s="97">
        <v>154.77</v>
      </c>
      <c r="G202" s="97">
        <f t="shared" si="17"/>
        <v>193.46</v>
      </c>
      <c r="H202" s="98">
        <f aca="true" t="shared" si="21" ref="H202:H208">ROUND(E202*G202,2)</f>
        <v>1160.76</v>
      </c>
    </row>
    <row r="203" spans="1:8" ht="54" customHeight="1">
      <c r="A203" s="122" t="s">
        <v>494</v>
      </c>
      <c r="B203" s="94" t="s">
        <v>31</v>
      </c>
      <c r="C203" s="130" t="s">
        <v>437</v>
      </c>
      <c r="D203" s="95" t="s">
        <v>12</v>
      </c>
      <c r="E203" s="96">
        <v>16</v>
      </c>
      <c r="F203" s="97">
        <v>55.93</v>
      </c>
      <c r="G203" s="97">
        <f t="shared" si="17"/>
        <v>69.91</v>
      </c>
      <c r="H203" s="98">
        <f t="shared" si="21"/>
        <v>1118.56</v>
      </c>
    </row>
    <row r="204" spans="1:8" ht="54" customHeight="1">
      <c r="A204" s="122" t="s">
        <v>495</v>
      </c>
      <c r="B204" s="117">
        <v>78</v>
      </c>
      <c r="C204" s="130" t="s">
        <v>438</v>
      </c>
      <c r="D204" s="95" t="s">
        <v>12</v>
      </c>
      <c r="E204" s="96">
        <v>2</v>
      </c>
      <c r="F204" s="97">
        <v>1605.12</v>
      </c>
      <c r="G204" s="97">
        <f t="shared" si="17"/>
        <v>2006.4</v>
      </c>
      <c r="H204" s="98">
        <f t="shared" si="21"/>
        <v>4012.8</v>
      </c>
    </row>
    <row r="205" spans="1:8" ht="34.5" customHeight="1">
      <c r="A205" s="122" t="s">
        <v>496</v>
      </c>
      <c r="B205" s="94" t="s">
        <v>418</v>
      </c>
      <c r="C205" s="130" t="s">
        <v>419</v>
      </c>
      <c r="D205" s="95" t="s">
        <v>12</v>
      </c>
      <c r="E205" s="96">
        <v>1</v>
      </c>
      <c r="F205" s="97">
        <v>60.45</v>
      </c>
      <c r="G205" s="97">
        <f t="shared" si="17"/>
        <v>75.56</v>
      </c>
      <c r="H205" s="98">
        <f t="shared" si="21"/>
        <v>75.56</v>
      </c>
    </row>
    <row r="206" spans="1:8" ht="33.75" customHeight="1">
      <c r="A206" s="122" t="s">
        <v>497</v>
      </c>
      <c r="B206" s="117">
        <v>72618</v>
      </c>
      <c r="C206" s="130" t="s">
        <v>420</v>
      </c>
      <c r="D206" s="95" t="s">
        <v>12</v>
      </c>
      <c r="E206" s="96">
        <v>1</v>
      </c>
      <c r="F206" s="97">
        <v>12.27</v>
      </c>
      <c r="G206" s="97">
        <f t="shared" si="17"/>
        <v>15.34</v>
      </c>
      <c r="H206" s="98">
        <f t="shared" si="21"/>
        <v>15.34</v>
      </c>
    </row>
    <row r="207" spans="1:8" ht="54" customHeight="1">
      <c r="A207" s="122" t="s">
        <v>498</v>
      </c>
      <c r="B207" s="94" t="s">
        <v>34</v>
      </c>
      <c r="C207" s="130" t="s">
        <v>431</v>
      </c>
      <c r="D207" s="95" t="s">
        <v>12</v>
      </c>
      <c r="E207" s="96">
        <v>2</v>
      </c>
      <c r="F207" s="97">
        <v>32.26</v>
      </c>
      <c r="G207" s="97">
        <f t="shared" si="17"/>
        <v>40.33</v>
      </c>
      <c r="H207" s="98">
        <f t="shared" si="21"/>
        <v>80.66</v>
      </c>
    </row>
    <row r="208" spans="1:8" ht="54" customHeight="1">
      <c r="A208" s="122" t="s">
        <v>499</v>
      </c>
      <c r="B208" s="117">
        <v>40777</v>
      </c>
      <c r="C208" s="130" t="s">
        <v>439</v>
      </c>
      <c r="D208" s="95" t="s">
        <v>12</v>
      </c>
      <c r="E208" s="96">
        <v>9</v>
      </c>
      <c r="F208" s="97">
        <v>32.39</v>
      </c>
      <c r="G208" s="97">
        <f t="shared" si="17"/>
        <v>40.49</v>
      </c>
      <c r="H208" s="98">
        <f t="shared" si="21"/>
        <v>364.41</v>
      </c>
    </row>
    <row r="209" spans="1:8" ht="30.75" customHeight="1">
      <c r="A209" s="122"/>
      <c r="B209" s="94"/>
      <c r="C209" s="119" t="s">
        <v>440</v>
      </c>
      <c r="D209" s="95"/>
      <c r="E209" s="96"/>
      <c r="F209" s="97"/>
      <c r="G209" s="97"/>
      <c r="H209" s="110">
        <f>SUM(H210:H213)</f>
        <v>8205.02</v>
      </c>
    </row>
    <row r="210" spans="1:8" ht="36.75" customHeight="1">
      <c r="A210" s="122" t="s">
        <v>500</v>
      </c>
      <c r="B210" s="94" t="s">
        <v>532</v>
      </c>
      <c r="C210" s="130" t="s">
        <v>441</v>
      </c>
      <c r="D210" s="95" t="s">
        <v>23</v>
      </c>
      <c r="E210" s="96">
        <v>34</v>
      </c>
      <c r="F210" s="97">
        <v>73.7</v>
      </c>
      <c r="G210" s="97">
        <f t="shared" si="17"/>
        <v>92.13</v>
      </c>
      <c r="H210" s="98">
        <f>ROUND(E210*G210,2)</f>
        <v>3132.42</v>
      </c>
    </row>
    <row r="211" spans="1:8" ht="36.75" customHeight="1">
      <c r="A211" s="122" t="s">
        <v>501</v>
      </c>
      <c r="B211" s="117" t="s">
        <v>532</v>
      </c>
      <c r="C211" s="130" t="s">
        <v>442</v>
      </c>
      <c r="D211" s="95" t="s">
        <v>12</v>
      </c>
      <c r="E211" s="96">
        <v>6</v>
      </c>
      <c r="F211" s="97">
        <v>132.66</v>
      </c>
      <c r="G211" s="97">
        <f t="shared" si="17"/>
        <v>165.83</v>
      </c>
      <c r="H211" s="98">
        <f>ROUND(E211*G211,2)</f>
        <v>994.98</v>
      </c>
    </row>
    <row r="212" spans="1:8" ht="36.75" customHeight="1">
      <c r="A212" s="122" t="s">
        <v>502</v>
      </c>
      <c r="B212" s="117" t="s">
        <v>532</v>
      </c>
      <c r="C212" s="130" t="s">
        <v>443</v>
      </c>
      <c r="D212" s="95" t="s">
        <v>12</v>
      </c>
      <c r="E212" s="96">
        <v>34</v>
      </c>
      <c r="F212" s="97">
        <v>80.75</v>
      </c>
      <c r="G212" s="97">
        <f t="shared" si="17"/>
        <v>100.94</v>
      </c>
      <c r="H212" s="98">
        <f>ROUND(E212*G212,2)</f>
        <v>3431.96</v>
      </c>
    </row>
    <row r="213" spans="1:8" ht="36.75" customHeight="1">
      <c r="A213" s="122" t="s">
        <v>503</v>
      </c>
      <c r="B213" s="94" t="s">
        <v>532</v>
      </c>
      <c r="C213" s="130" t="s">
        <v>444</v>
      </c>
      <c r="D213" s="95" t="s">
        <v>23</v>
      </c>
      <c r="E213" s="96">
        <v>6</v>
      </c>
      <c r="F213" s="97">
        <v>86.09</v>
      </c>
      <c r="G213" s="97">
        <f t="shared" si="17"/>
        <v>107.61</v>
      </c>
      <c r="H213" s="98">
        <f>ROUND(E213*G213,2)</f>
        <v>645.66</v>
      </c>
    </row>
    <row r="214" spans="1:8" ht="21" customHeight="1">
      <c r="A214" s="122"/>
      <c r="B214" s="94"/>
      <c r="C214" s="119" t="s">
        <v>445</v>
      </c>
      <c r="D214" s="95"/>
      <c r="E214" s="96"/>
      <c r="F214" s="97"/>
      <c r="G214" s="97"/>
      <c r="H214" s="110">
        <f>SUM(H215:H217)</f>
        <v>12386.68</v>
      </c>
    </row>
    <row r="215" spans="1:8" ht="113.25" customHeight="1">
      <c r="A215" s="122" t="s">
        <v>504</v>
      </c>
      <c r="B215" s="94" t="s">
        <v>27</v>
      </c>
      <c r="C215" s="130" t="s">
        <v>446</v>
      </c>
      <c r="D215" s="95" t="s">
        <v>12</v>
      </c>
      <c r="E215" s="96">
        <v>18</v>
      </c>
      <c r="F215" s="97">
        <v>123.28</v>
      </c>
      <c r="G215" s="97">
        <f t="shared" si="17"/>
        <v>154.1</v>
      </c>
      <c r="H215" s="98">
        <f>ROUND(E215*G215,2)</f>
        <v>2773.8</v>
      </c>
    </row>
    <row r="216" spans="1:8" ht="68.25" customHeight="1">
      <c r="A216" s="122" t="s">
        <v>506</v>
      </c>
      <c r="B216" s="94" t="s">
        <v>447</v>
      </c>
      <c r="C216" s="130" t="s">
        <v>448</v>
      </c>
      <c r="D216" s="95" t="s">
        <v>186</v>
      </c>
      <c r="E216" s="96">
        <v>30.4</v>
      </c>
      <c r="F216" s="97">
        <v>39.95</v>
      </c>
      <c r="G216" s="97">
        <f t="shared" si="17"/>
        <v>49.94</v>
      </c>
      <c r="H216" s="98">
        <f>ROUND(E216*G216,2)</f>
        <v>1518.18</v>
      </c>
    </row>
    <row r="217" spans="1:8" ht="60.75" customHeight="1">
      <c r="A217" s="122" t="s">
        <v>505</v>
      </c>
      <c r="B217" s="94" t="s">
        <v>540</v>
      </c>
      <c r="C217" s="130" t="s">
        <v>449</v>
      </c>
      <c r="D217" s="95" t="s">
        <v>186</v>
      </c>
      <c r="E217" s="96">
        <v>152.5</v>
      </c>
      <c r="F217" s="97">
        <v>42.46</v>
      </c>
      <c r="G217" s="97">
        <f t="shared" si="17"/>
        <v>53.08</v>
      </c>
      <c r="H217" s="98">
        <f>ROUND(E217*G217,2)</f>
        <v>8094.7</v>
      </c>
    </row>
    <row r="218" spans="1:8" ht="15.75">
      <c r="A218" s="92"/>
      <c r="B218" s="112"/>
      <c r="C218" s="126"/>
      <c r="D218" s="107"/>
      <c r="E218" s="108"/>
      <c r="F218" s="109"/>
      <c r="G218" s="109"/>
      <c r="H218" s="113"/>
    </row>
    <row r="219" spans="1:8" ht="17.25">
      <c r="A219" s="105" t="s">
        <v>104</v>
      </c>
      <c r="B219" s="112"/>
      <c r="C219" s="119" t="s">
        <v>450</v>
      </c>
      <c r="D219" s="107"/>
      <c r="E219" s="108"/>
      <c r="F219" s="109"/>
      <c r="G219" s="109"/>
      <c r="H219" s="110">
        <f>SUM(H220:H223)</f>
        <v>2240.96</v>
      </c>
    </row>
    <row r="220" spans="1:8" ht="33.75" customHeight="1">
      <c r="A220" s="122" t="s">
        <v>105</v>
      </c>
      <c r="B220" s="117" t="s">
        <v>541</v>
      </c>
      <c r="C220" s="120" t="s">
        <v>452</v>
      </c>
      <c r="D220" s="95" t="s">
        <v>186</v>
      </c>
      <c r="E220" s="96">
        <v>30</v>
      </c>
      <c r="F220" s="97">
        <v>13.32</v>
      </c>
      <c r="G220" s="97">
        <f>ROUND(F220*1.25,2)</f>
        <v>16.65</v>
      </c>
      <c r="H220" s="98">
        <f>ROUND(E220*G220,2)</f>
        <v>499.5</v>
      </c>
    </row>
    <row r="221" spans="1:8" ht="34.5" customHeight="1">
      <c r="A221" s="122" t="s">
        <v>106</v>
      </c>
      <c r="B221" s="93" t="s">
        <v>451</v>
      </c>
      <c r="C221" s="120" t="s">
        <v>453</v>
      </c>
      <c r="D221" s="95" t="s">
        <v>12</v>
      </c>
      <c r="E221" s="96">
        <v>1</v>
      </c>
      <c r="F221" s="97">
        <v>37.04</v>
      </c>
      <c r="G221" s="97">
        <f>ROUND(F221*1.25,2)</f>
        <v>46.3</v>
      </c>
      <c r="H221" s="98">
        <f>ROUND(E221*G221,2)</f>
        <v>46.3</v>
      </c>
    </row>
    <row r="222" spans="1:8" ht="33">
      <c r="A222" s="92" t="s">
        <v>107</v>
      </c>
      <c r="B222" s="93" t="s">
        <v>532</v>
      </c>
      <c r="C222" s="120" t="s">
        <v>454</v>
      </c>
      <c r="D222" s="95" t="s">
        <v>12</v>
      </c>
      <c r="E222" s="96">
        <v>10</v>
      </c>
      <c r="F222" s="97">
        <v>125.95</v>
      </c>
      <c r="G222" s="97">
        <f>ROUND(F222*1.25,2)</f>
        <v>157.44</v>
      </c>
      <c r="H222" s="98">
        <f>ROUND(E222*G222,2)</f>
        <v>1574.4</v>
      </c>
    </row>
    <row r="223" spans="1:8" ht="33">
      <c r="A223" s="92" t="s">
        <v>507</v>
      </c>
      <c r="B223" s="93" t="s">
        <v>532</v>
      </c>
      <c r="C223" s="120" t="s">
        <v>455</v>
      </c>
      <c r="D223" s="95" t="s">
        <v>12</v>
      </c>
      <c r="E223" s="96">
        <v>2</v>
      </c>
      <c r="F223" s="97">
        <v>48.3</v>
      </c>
      <c r="G223" s="97">
        <f>ROUND(F223*1.25,2)</f>
        <v>60.38</v>
      </c>
      <c r="H223" s="98">
        <f>ROUND(E223*G223,2)</f>
        <v>120.76</v>
      </c>
    </row>
    <row r="224" spans="1:8" ht="15.75">
      <c r="A224" s="92"/>
      <c r="B224" s="112"/>
      <c r="C224" s="133"/>
      <c r="D224" s="107"/>
      <c r="E224" s="108"/>
      <c r="F224" s="109"/>
      <c r="G224" s="109"/>
      <c r="H224" s="113"/>
    </row>
    <row r="225" spans="1:8" ht="17.25">
      <c r="A225" s="105" t="s">
        <v>108</v>
      </c>
      <c r="B225" s="112"/>
      <c r="C225" s="119" t="s">
        <v>456</v>
      </c>
      <c r="D225" s="107"/>
      <c r="E225" s="108"/>
      <c r="F225" s="109"/>
      <c r="G225" s="109"/>
      <c r="H225" s="110">
        <f>SUM(H226:H231)</f>
        <v>11117.130000000001</v>
      </c>
    </row>
    <row r="226" spans="1:8" ht="90.75" customHeight="1">
      <c r="A226" s="92" t="s">
        <v>109</v>
      </c>
      <c r="B226" s="93" t="s">
        <v>532</v>
      </c>
      <c r="C226" s="120" t="s">
        <v>457</v>
      </c>
      <c r="D226" s="95" t="s">
        <v>12</v>
      </c>
      <c r="E226" s="96">
        <v>1</v>
      </c>
      <c r="F226" s="97">
        <v>209.3</v>
      </c>
      <c r="G226" s="97">
        <f aca="true" t="shared" si="22" ref="G226:G231">ROUND(F226*1.25,2)</f>
        <v>261.63</v>
      </c>
      <c r="H226" s="98">
        <f aca="true" t="shared" si="23" ref="H226:H231">ROUND(E226*G226,2)</f>
        <v>261.63</v>
      </c>
    </row>
    <row r="227" spans="1:8" ht="71.25" customHeight="1">
      <c r="A227" s="92" t="s">
        <v>110</v>
      </c>
      <c r="B227" s="93" t="s">
        <v>532</v>
      </c>
      <c r="C227" s="120" t="s">
        <v>458</v>
      </c>
      <c r="D227" s="95" t="s">
        <v>12</v>
      </c>
      <c r="E227" s="96">
        <v>2</v>
      </c>
      <c r="F227" s="97">
        <v>161.18</v>
      </c>
      <c r="G227" s="97">
        <f t="shared" si="22"/>
        <v>201.48</v>
      </c>
      <c r="H227" s="98">
        <f t="shared" si="23"/>
        <v>402.96</v>
      </c>
    </row>
    <row r="228" spans="1:8" ht="73.5" customHeight="1">
      <c r="A228" s="92" t="s">
        <v>111</v>
      </c>
      <c r="B228" s="117" t="s">
        <v>532</v>
      </c>
      <c r="C228" s="120" t="s">
        <v>459</v>
      </c>
      <c r="D228" s="95" t="s">
        <v>12</v>
      </c>
      <c r="E228" s="96">
        <v>3</v>
      </c>
      <c r="F228" s="97">
        <v>218.61</v>
      </c>
      <c r="G228" s="97">
        <f t="shared" si="22"/>
        <v>273.26</v>
      </c>
      <c r="H228" s="98">
        <f t="shared" si="23"/>
        <v>819.78</v>
      </c>
    </row>
    <row r="229" spans="1:8" ht="82.5">
      <c r="A229" s="92" t="s">
        <v>112</v>
      </c>
      <c r="B229" s="117" t="s">
        <v>532</v>
      </c>
      <c r="C229" s="120" t="s">
        <v>460</v>
      </c>
      <c r="D229" s="95" t="s">
        <v>12</v>
      </c>
      <c r="E229" s="96">
        <v>1</v>
      </c>
      <c r="F229" s="97">
        <v>258.75</v>
      </c>
      <c r="G229" s="97">
        <f t="shared" si="22"/>
        <v>323.44</v>
      </c>
      <c r="H229" s="98">
        <f t="shared" si="23"/>
        <v>323.44</v>
      </c>
    </row>
    <row r="230" spans="1:8" ht="66">
      <c r="A230" s="92" t="s">
        <v>508</v>
      </c>
      <c r="B230" s="117" t="s">
        <v>532</v>
      </c>
      <c r="C230" s="120" t="s">
        <v>461</v>
      </c>
      <c r="D230" s="95" t="s">
        <v>12</v>
      </c>
      <c r="E230" s="96">
        <v>20</v>
      </c>
      <c r="F230" s="97">
        <v>304.75</v>
      </c>
      <c r="G230" s="97">
        <f t="shared" si="22"/>
        <v>380.94</v>
      </c>
      <c r="H230" s="98">
        <f t="shared" si="23"/>
        <v>7618.8</v>
      </c>
    </row>
    <row r="231" spans="1:8" ht="66">
      <c r="A231" s="92" t="s">
        <v>509</v>
      </c>
      <c r="B231" s="117" t="s">
        <v>532</v>
      </c>
      <c r="C231" s="120" t="s">
        <v>462</v>
      </c>
      <c r="D231" s="95" t="s">
        <v>12</v>
      </c>
      <c r="E231" s="96">
        <v>4</v>
      </c>
      <c r="F231" s="97">
        <v>338.1</v>
      </c>
      <c r="G231" s="97">
        <f t="shared" si="22"/>
        <v>422.63</v>
      </c>
      <c r="H231" s="98">
        <f t="shared" si="23"/>
        <v>1690.52</v>
      </c>
    </row>
    <row r="232" spans="1:8" ht="24" customHeight="1">
      <c r="A232" s="92"/>
      <c r="B232" s="112"/>
      <c r="C232" s="126"/>
      <c r="D232" s="107"/>
      <c r="E232" s="108"/>
      <c r="F232" s="109"/>
      <c r="G232" s="109"/>
      <c r="H232" s="113"/>
    </row>
    <row r="233" spans="1:8" ht="17.25">
      <c r="A233" s="105" t="s">
        <v>113</v>
      </c>
      <c r="B233" s="112"/>
      <c r="C233" s="119" t="s">
        <v>463</v>
      </c>
      <c r="D233" s="107"/>
      <c r="E233" s="108"/>
      <c r="F233" s="109"/>
      <c r="G233" s="109"/>
      <c r="H233" s="110">
        <f>TRUNC(SUM(H234:H237),2)</f>
        <v>3895.51</v>
      </c>
    </row>
    <row r="234" spans="1:8" ht="16.5">
      <c r="A234" s="122" t="s">
        <v>114</v>
      </c>
      <c r="B234" s="93">
        <v>89</v>
      </c>
      <c r="C234" s="120" t="s">
        <v>464</v>
      </c>
      <c r="D234" s="95" t="s">
        <v>12</v>
      </c>
      <c r="E234" s="96">
        <v>1</v>
      </c>
      <c r="F234" s="97">
        <v>1114.48</v>
      </c>
      <c r="G234" s="97">
        <f>ROUND(F234*1.25,2)</f>
        <v>1393.1</v>
      </c>
      <c r="H234" s="98">
        <f>ROUND(E234*G234,2)</f>
        <v>1393.1</v>
      </c>
    </row>
    <row r="235" spans="1:8" ht="35.25" customHeight="1">
      <c r="A235" s="122" t="s">
        <v>510</v>
      </c>
      <c r="B235" s="93">
        <v>90</v>
      </c>
      <c r="C235" s="120" t="s">
        <v>465</v>
      </c>
      <c r="D235" s="95" t="s">
        <v>12</v>
      </c>
      <c r="E235" s="96">
        <v>1</v>
      </c>
      <c r="F235" s="97">
        <v>1114.48</v>
      </c>
      <c r="G235" s="97">
        <f>ROUND(F235*1.25,2)</f>
        <v>1393.1</v>
      </c>
      <c r="H235" s="98">
        <f>ROUND(E235*G235,2)</f>
        <v>1393.1</v>
      </c>
    </row>
    <row r="236" spans="1:8" ht="16.5">
      <c r="A236" s="92" t="s">
        <v>115</v>
      </c>
      <c r="B236" s="93">
        <v>9537</v>
      </c>
      <c r="C236" s="120" t="s">
        <v>13</v>
      </c>
      <c r="D236" s="95" t="s">
        <v>22</v>
      </c>
      <c r="E236" s="96">
        <v>309.25</v>
      </c>
      <c r="F236" s="97">
        <v>1.98</v>
      </c>
      <c r="G236" s="97">
        <f>ROUND(F236*1.25,2)</f>
        <v>2.48</v>
      </c>
      <c r="H236" s="98">
        <f>ROUND(E236*G236,2)</f>
        <v>766.94</v>
      </c>
    </row>
    <row r="237" spans="1:8" ht="32.25" customHeight="1">
      <c r="A237" s="92" t="s">
        <v>116</v>
      </c>
      <c r="B237" s="93" t="s">
        <v>466</v>
      </c>
      <c r="C237" s="120" t="s">
        <v>467</v>
      </c>
      <c r="D237" s="95" t="s">
        <v>212</v>
      </c>
      <c r="E237" s="96">
        <v>39.58</v>
      </c>
      <c r="F237" s="97">
        <f>5.9+1.02</f>
        <v>6.92</v>
      </c>
      <c r="G237" s="97">
        <f>ROUND(F237*1.25,2)</f>
        <v>8.65</v>
      </c>
      <c r="H237" s="98">
        <f>ROUND(E237*G237,2)</f>
        <v>342.37</v>
      </c>
    </row>
    <row r="238" spans="1:8" ht="15.75">
      <c r="A238" s="92"/>
      <c r="B238" s="118"/>
      <c r="C238" s="126"/>
      <c r="D238" s="107"/>
      <c r="E238" s="108"/>
      <c r="F238" s="109"/>
      <c r="G238" s="109"/>
      <c r="H238" s="113"/>
    </row>
    <row r="239" spans="1:8" ht="15.75">
      <c r="A239" s="92"/>
      <c r="B239" s="112"/>
      <c r="C239" s="126"/>
      <c r="D239" s="107"/>
      <c r="E239" s="108"/>
      <c r="F239" s="109"/>
      <c r="G239" s="109"/>
      <c r="H239" s="113"/>
    </row>
    <row r="240" spans="1:8" ht="16.5">
      <c r="A240" s="92"/>
      <c r="B240" s="112"/>
      <c r="C240" s="134" t="s">
        <v>14</v>
      </c>
      <c r="D240" s="107"/>
      <c r="E240" s="108"/>
      <c r="F240" s="109"/>
      <c r="G240" s="109"/>
      <c r="H240" s="135">
        <f>H10+H21+H27+H35+H53+H58+H63+H96+H116+H164+H219+H225+H233</f>
        <v>560503.65</v>
      </c>
    </row>
    <row r="241" spans="1:8" ht="15.75">
      <c r="A241" s="92"/>
      <c r="B241" s="112"/>
      <c r="C241" s="126"/>
      <c r="D241" s="107"/>
      <c r="E241" s="108"/>
      <c r="F241" s="109"/>
      <c r="G241" s="109"/>
      <c r="H241" s="113"/>
    </row>
    <row r="242" spans="1:8" ht="15.75">
      <c r="A242" s="92"/>
      <c r="B242" s="184" t="s">
        <v>542</v>
      </c>
      <c r="C242" s="184"/>
      <c r="D242" s="184"/>
      <c r="E242" s="184"/>
      <c r="F242" s="184"/>
      <c r="G242" s="184"/>
      <c r="H242" s="185"/>
    </row>
    <row r="243" spans="1:8" ht="16.5" thickBot="1">
      <c r="A243" s="136"/>
      <c r="B243" s="186"/>
      <c r="C243" s="186"/>
      <c r="D243" s="186"/>
      <c r="E243" s="186"/>
      <c r="F243" s="186"/>
      <c r="G243" s="186"/>
      <c r="H243" s="187"/>
    </row>
    <row r="244" spans="2:8" ht="15.75">
      <c r="B244" s="19"/>
      <c r="C244" s="20"/>
      <c r="D244" s="21"/>
      <c r="E244" s="22"/>
      <c r="F244" s="23"/>
      <c r="G244" s="23"/>
      <c r="H244" s="24"/>
    </row>
    <row r="245" spans="2:8" ht="15.75">
      <c r="B245" s="12"/>
      <c r="C245" s="12"/>
      <c r="D245" s="14"/>
      <c r="E245" s="11"/>
      <c r="F245" s="15"/>
      <c r="G245" s="15"/>
      <c r="H245" s="17">
        <f>224483.91*0.92</f>
        <v>206525.19720000002</v>
      </c>
    </row>
    <row r="246" spans="2:8" ht="15.75">
      <c r="B246" s="12"/>
      <c r="C246" s="13"/>
      <c r="D246" s="14"/>
      <c r="E246" s="11"/>
      <c r="F246" s="15"/>
      <c r="G246" s="15"/>
      <c r="H246" s="16"/>
    </row>
    <row r="247" spans="2:8" ht="15.75">
      <c r="B247" s="12"/>
      <c r="C247" s="12"/>
      <c r="D247" s="14"/>
      <c r="E247" s="11"/>
      <c r="F247" s="15"/>
      <c r="G247" s="15"/>
      <c r="H247" s="17"/>
    </row>
    <row r="248" spans="2:8" ht="15.75">
      <c r="B248" s="188"/>
      <c r="C248" s="188"/>
      <c r="D248" s="188"/>
      <c r="E248" s="188"/>
      <c r="F248" s="188"/>
      <c r="G248" s="188"/>
      <c r="H248" s="188"/>
    </row>
    <row r="249" spans="2:8" ht="15.75">
      <c r="B249" s="188"/>
      <c r="C249" s="188"/>
      <c r="D249" s="188"/>
      <c r="E249" s="188"/>
      <c r="F249" s="188"/>
      <c r="G249" s="188"/>
      <c r="H249" s="188"/>
    </row>
    <row r="250" spans="2:8" ht="15.75">
      <c r="B250" s="12"/>
      <c r="C250" s="12"/>
      <c r="D250" s="14"/>
      <c r="E250" s="11"/>
      <c r="F250" s="15"/>
      <c r="G250" s="15"/>
      <c r="H250" s="17"/>
    </row>
    <row r="251" spans="2:8" ht="15.75">
      <c r="B251" s="12"/>
      <c r="C251" s="12"/>
      <c r="D251" s="14"/>
      <c r="E251" s="11"/>
      <c r="F251" s="15"/>
      <c r="G251" s="15"/>
      <c r="H251" s="17"/>
    </row>
    <row r="252" spans="2:8" ht="15.75">
      <c r="B252" s="5"/>
      <c r="C252" s="5"/>
      <c r="D252" s="5"/>
      <c r="E252" s="5"/>
      <c r="F252" s="5"/>
      <c r="G252" s="5"/>
      <c r="H252" s="5"/>
    </row>
    <row r="253" spans="2:8" ht="15.75">
      <c r="B253" s="199"/>
      <c r="C253" s="199"/>
      <c r="D253" s="199"/>
      <c r="E253" s="199"/>
      <c r="F253" s="199"/>
      <c r="G253" s="199"/>
      <c r="H253" s="199"/>
    </row>
    <row r="254" spans="2:8" ht="15.75">
      <c r="B254" s="7"/>
      <c r="C254" s="7"/>
      <c r="D254" s="7"/>
      <c r="E254" s="7"/>
      <c r="F254" s="7"/>
      <c r="G254" s="7"/>
      <c r="H254" s="7"/>
    </row>
    <row r="255" spans="2:8" ht="15.75">
      <c r="B255" s="199"/>
      <c r="C255" s="199"/>
      <c r="D255" s="199"/>
      <c r="E255" s="199"/>
      <c r="F255" s="199"/>
      <c r="G255" s="199"/>
      <c r="H255" s="199"/>
    </row>
    <row r="256" spans="2:8" ht="15.75">
      <c r="B256" s="6"/>
      <c r="C256" s="6"/>
      <c r="D256" s="6"/>
      <c r="E256" s="6"/>
      <c r="F256" s="6"/>
      <c r="G256" s="6"/>
      <c r="H256" s="6"/>
    </row>
    <row r="257" spans="2:8" ht="15.75">
      <c r="B257" s="199"/>
      <c r="C257" s="199"/>
      <c r="D257" s="199"/>
      <c r="E257" s="199"/>
      <c r="F257" s="199"/>
      <c r="G257" s="199"/>
      <c r="H257" s="199"/>
    </row>
    <row r="258" spans="2:4" ht="15.75">
      <c r="B258" s="1"/>
      <c r="D258" s="1"/>
    </row>
    <row r="259" spans="2:4" ht="15.75">
      <c r="B259" s="1"/>
      <c r="D259" s="1"/>
    </row>
    <row r="260" spans="2:4" ht="15.75">
      <c r="B260" s="1"/>
      <c r="D260" s="1"/>
    </row>
    <row r="261" spans="2:4" ht="15.75">
      <c r="B261" s="1"/>
      <c r="D261" s="1"/>
    </row>
    <row r="262" spans="2:4" ht="15.75">
      <c r="B262" s="1"/>
      <c r="D262" s="1"/>
    </row>
    <row r="263" spans="2:4" ht="15.75">
      <c r="B263" s="1"/>
      <c r="D263" s="1"/>
    </row>
    <row r="264" spans="2:4" ht="15.75">
      <c r="B264" s="1"/>
      <c r="D264" s="1"/>
    </row>
    <row r="265" spans="2:4" ht="15.75">
      <c r="B265" s="1"/>
      <c r="D265" s="1"/>
    </row>
    <row r="266" spans="2:4" ht="15.75">
      <c r="B266" s="1"/>
      <c r="D266" s="1"/>
    </row>
    <row r="267" spans="2:4" ht="15.75">
      <c r="B267" s="1"/>
      <c r="D267" s="1"/>
    </row>
    <row r="268" spans="2:4" ht="15.75">
      <c r="B268" s="1"/>
      <c r="D268" s="1"/>
    </row>
    <row r="269" spans="2:4" ht="15.75">
      <c r="B269" s="1"/>
      <c r="D269" s="1"/>
    </row>
    <row r="270" spans="2:4" ht="15.75">
      <c r="B270" s="1"/>
      <c r="D270" s="1"/>
    </row>
    <row r="271" spans="2:4" ht="15.75">
      <c r="B271" s="1"/>
      <c r="D271" s="1"/>
    </row>
    <row r="272" spans="2:4" ht="15.75">
      <c r="B272" s="1"/>
      <c r="D272" s="1"/>
    </row>
    <row r="273" spans="2:4" ht="15.75">
      <c r="B273" s="1"/>
      <c r="D273" s="1"/>
    </row>
    <row r="274" spans="2:4" ht="15.75">
      <c r="B274" s="1"/>
      <c r="D274" s="1"/>
    </row>
    <row r="275" spans="2:4" ht="15.75">
      <c r="B275" s="1"/>
      <c r="D275" s="1"/>
    </row>
    <row r="276" spans="2:4" ht="15.75">
      <c r="B276" s="1"/>
      <c r="D276" s="1"/>
    </row>
    <row r="277" spans="2:4" ht="15.75">
      <c r="B277" s="1"/>
      <c r="D277" s="1"/>
    </row>
    <row r="278" spans="2:4" ht="15.75">
      <c r="B278" s="1"/>
      <c r="D278" s="1"/>
    </row>
    <row r="279" spans="2:4" ht="15.75">
      <c r="B279" s="1"/>
      <c r="D279" s="1"/>
    </row>
    <row r="280" spans="2:4" ht="15.75">
      <c r="B280" s="1"/>
      <c r="D280" s="1"/>
    </row>
    <row r="281" spans="2:4" ht="15.75">
      <c r="B281" s="1"/>
      <c r="D281" s="1"/>
    </row>
    <row r="282" spans="2:4" ht="15.75">
      <c r="B282" s="1"/>
      <c r="D282" s="1"/>
    </row>
    <row r="283" spans="2:4" ht="15.75">
      <c r="B283" s="1"/>
      <c r="D283" s="1"/>
    </row>
    <row r="284" spans="2:4" ht="15.75">
      <c r="B284" s="1"/>
      <c r="D284" s="1"/>
    </row>
    <row r="285" spans="2:4" ht="15.75">
      <c r="B285" s="1"/>
      <c r="D285" s="1"/>
    </row>
    <row r="286" spans="2:4" ht="15.75">
      <c r="B286" s="1"/>
      <c r="D286" s="1"/>
    </row>
    <row r="287" spans="2:4" ht="15.75">
      <c r="B287" s="1"/>
      <c r="D287" s="1"/>
    </row>
    <row r="288" spans="2:4" ht="15.75">
      <c r="B288" s="1"/>
      <c r="D288" s="1"/>
    </row>
    <row r="289" spans="2:4" ht="15.75">
      <c r="B289" s="1"/>
      <c r="D289" s="1"/>
    </row>
    <row r="290" spans="2:4" ht="15.75">
      <c r="B290" s="1"/>
      <c r="D290" s="1"/>
    </row>
    <row r="291" spans="2:4" ht="15.75">
      <c r="B291" s="1"/>
      <c r="D291" s="1"/>
    </row>
    <row r="292" spans="2:4" ht="15.75">
      <c r="B292" s="1"/>
      <c r="D292" s="1"/>
    </row>
    <row r="293" spans="2:4" ht="15.75">
      <c r="B293" s="1"/>
      <c r="D293" s="1"/>
    </row>
    <row r="294" spans="2:4" ht="15.75">
      <c r="B294" s="1"/>
      <c r="D294" s="1"/>
    </row>
    <row r="295" spans="2:4" ht="15.75">
      <c r="B295" s="1"/>
      <c r="D295" s="1"/>
    </row>
    <row r="296" spans="2:4" ht="15.75">
      <c r="B296" s="1"/>
      <c r="D296" s="1"/>
    </row>
    <row r="297" spans="2:4" ht="15.75">
      <c r="B297" s="1"/>
      <c r="D297" s="1"/>
    </row>
    <row r="298" spans="2:4" ht="15.75">
      <c r="B298" s="1"/>
      <c r="D298" s="1"/>
    </row>
    <row r="299" spans="2:4" ht="15.75">
      <c r="B299" s="1"/>
      <c r="D299" s="1"/>
    </row>
    <row r="300" spans="2:4" ht="15.75">
      <c r="B300" s="1"/>
      <c r="D300" s="1"/>
    </row>
    <row r="301" spans="2:4" ht="15.75">
      <c r="B301" s="1"/>
      <c r="D301" s="1"/>
    </row>
    <row r="302" spans="2:4" ht="15.75">
      <c r="B302" s="1"/>
      <c r="D302" s="1"/>
    </row>
    <row r="303" spans="2:4" ht="15.75">
      <c r="B303" s="1"/>
      <c r="D303" s="1"/>
    </row>
    <row r="304" spans="2:4" ht="15.75">
      <c r="B304" s="1"/>
      <c r="D304" s="1"/>
    </row>
    <row r="305" spans="2:4" ht="15.75">
      <c r="B305" s="1"/>
      <c r="D305" s="1"/>
    </row>
    <row r="306" spans="2:4" ht="15.75">
      <c r="B306" s="1"/>
      <c r="D306" s="1"/>
    </row>
    <row r="307" spans="2:4" ht="15.75">
      <c r="B307" s="1"/>
      <c r="D307" s="1"/>
    </row>
    <row r="308" spans="2:4" ht="15.75">
      <c r="B308" s="1"/>
      <c r="D308" s="1"/>
    </row>
    <row r="309" spans="2:4" ht="15.75">
      <c r="B309" s="1"/>
      <c r="D309" s="1"/>
    </row>
    <row r="310" spans="2:4" ht="15.75">
      <c r="B310" s="1"/>
      <c r="D310" s="1"/>
    </row>
    <row r="311" spans="2:4" ht="15.75">
      <c r="B311" s="1"/>
      <c r="D311" s="1"/>
    </row>
    <row r="312" spans="2:4" ht="15.75">
      <c r="B312" s="1"/>
      <c r="D312" s="1"/>
    </row>
    <row r="313" spans="2:4" ht="15.75">
      <c r="B313" s="1"/>
      <c r="D313" s="1"/>
    </row>
    <row r="314" spans="2:4" ht="15.75">
      <c r="B314" s="1"/>
      <c r="D314" s="1"/>
    </row>
    <row r="315" spans="2:4" ht="15.75">
      <c r="B315" s="1"/>
      <c r="D315" s="1"/>
    </row>
    <row r="316" spans="2:4" ht="15.75">
      <c r="B316" s="1"/>
      <c r="D316" s="1"/>
    </row>
    <row r="317" spans="2:4" ht="15.75">
      <c r="B317" s="1"/>
      <c r="D317" s="1"/>
    </row>
    <row r="318" spans="2:4" ht="15.75">
      <c r="B318" s="1"/>
      <c r="D318" s="1"/>
    </row>
    <row r="319" spans="2:4" ht="15.75">
      <c r="B319" s="1"/>
      <c r="D319" s="1"/>
    </row>
    <row r="320" spans="2:4" ht="15.75">
      <c r="B320" s="1"/>
      <c r="D320" s="1"/>
    </row>
    <row r="321" spans="2:4" ht="15.75">
      <c r="B321" s="1"/>
      <c r="D321" s="1"/>
    </row>
    <row r="322" spans="2:4" ht="15.75">
      <c r="B322" s="1"/>
      <c r="D322" s="1"/>
    </row>
    <row r="323" spans="2:4" ht="15.75">
      <c r="B323" s="1"/>
      <c r="D323" s="1"/>
    </row>
    <row r="324" spans="2:4" ht="15.75">
      <c r="B324" s="1"/>
      <c r="D324" s="1"/>
    </row>
    <row r="325" spans="2:4" ht="15.75">
      <c r="B325" s="1"/>
      <c r="D325" s="1"/>
    </row>
    <row r="326" spans="2:4" ht="15.75">
      <c r="B326" s="1"/>
      <c r="D326" s="1"/>
    </row>
    <row r="327" spans="2:4" ht="15.75">
      <c r="B327" s="1"/>
      <c r="D327" s="1"/>
    </row>
    <row r="328" spans="2:4" ht="15.75">
      <c r="B328" s="1"/>
      <c r="D328" s="1"/>
    </row>
    <row r="329" spans="2:4" ht="15.75">
      <c r="B329" s="1"/>
      <c r="D329" s="1"/>
    </row>
    <row r="330" spans="2:4" ht="15.75">
      <c r="B330" s="1"/>
      <c r="D330" s="1"/>
    </row>
    <row r="331" spans="2:4" ht="15.75">
      <c r="B331" s="1"/>
      <c r="D331" s="1"/>
    </row>
    <row r="332" spans="2:4" ht="15.75">
      <c r="B332" s="1"/>
      <c r="D332" s="1"/>
    </row>
    <row r="333" spans="2:4" ht="15.75">
      <c r="B333" s="1"/>
      <c r="D333" s="1"/>
    </row>
    <row r="334" spans="2:4" ht="15.75">
      <c r="B334" s="1"/>
      <c r="D334" s="1"/>
    </row>
    <row r="335" spans="2:4" ht="15.75">
      <c r="B335" s="1"/>
      <c r="D335" s="1"/>
    </row>
    <row r="336" spans="2:4" ht="15.75">
      <c r="B336" s="1"/>
      <c r="D336" s="1"/>
    </row>
    <row r="337" spans="2:4" ht="15.75">
      <c r="B337" s="1"/>
      <c r="D337" s="1"/>
    </row>
    <row r="338" spans="2:4" ht="15.75">
      <c r="B338" s="1"/>
      <c r="D338" s="1"/>
    </row>
    <row r="339" spans="2:4" ht="15.75">
      <c r="B339" s="1"/>
      <c r="D339" s="1"/>
    </row>
    <row r="340" spans="2:4" ht="15.75">
      <c r="B340" s="1"/>
      <c r="D340" s="1"/>
    </row>
    <row r="341" spans="2:4" ht="15.75">
      <c r="B341" s="1"/>
      <c r="D341" s="1"/>
    </row>
    <row r="342" spans="2:4" ht="15.75">
      <c r="B342" s="1"/>
      <c r="D342" s="1"/>
    </row>
    <row r="343" spans="2:4" ht="15.75">
      <c r="B343" s="1"/>
      <c r="D343" s="1"/>
    </row>
    <row r="344" spans="2:4" ht="15.75">
      <c r="B344" s="1"/>
      <c r="D344" s="1"/>
    </row>
    <row r="345" spans="2:4" ht="15.75">
      <c r="B345" s="1"/>
      <c r="D345" s="1"/>
    </row>
    <row r="346" spans="2:4" ht="15.75">
      <c r="B346" s="1"/>
      <c r="D346" s="1"/>
    </row>
    <row r="347" spans="2:4" ht="15.75">
      <c r="B347" s="1"/>
      <c r="D347" s="1"/>
    </row>
    <row r="348" spans="2:4" ht="15.75">
      <c r="B348" s="1"/>
      <c r="D348" s="1"/>
    </row>
    <row r="349" spans="2:4" ht="15.75">
      <c r="B349" s="1"/>
      <c r="D349" s="1"/>
    </row>
    <row r="350" spans="2:4" ht="15.75">
      <c r="B350" s="1"/>
      <c r="D350" s="1"/>
    </row>
    <row r="351" spans="2:4" ht="15.75">
      <c r="B351" s="1"/>
      <c r="D351" s="1"/>
    </row>
    <row r="352" spans="2:4" ht="15.75">
      <c r="B352" s="1"/>
      <c r="D352" s="1"/>
    </row>
    <row r="353" spans="2:4" ht="15.75">
      <c r="B353" s="1"/>
      <c r="D353" s="1"/>
    </row>
    <row r="354" spans="2:4" ht="15.75">
      <c r="B354" s="1"/>
      <c r="D354" s="1"/>
    </row>
    <row r="355" spans="2:4" ht="15.75">
      <c r="B355" s="1"/>
      <c r="D355" s="1"/>
    </row>
    <row r="356" spans="2:4" ht="15.75">
      <c r="B356" s="1"/>
      <c r="D356" s="1"/>
    </row>
    <row r="357" spans="2:4" ht="15.75">
      <c r="B357" s="1"/>
      <c r="D357" s="1"/>
    </row>
    <row r="358" spans="2:4" ht="15.75">
      <c r="B358" s="1"/>
      <c r="D358" s="1"/>
    </row>
    <row r="359" spans="2:4" ht="15.75">
      <c r="B359" s="1"/>
      <c r="D359" s="1"/>
    </row>
    <row r="360" spans="2:4" ht="15.75">
      <c r="B360" s="1"/>
      <c r="D360" s="1"/>
    </row>
    <row r="361" spans="2:4" ht="15.75">
      <c r="B361" s="1"/>
      <c r="D361" s="1"/>
    </row>
    <row r="362" spans="2:4" ht="15.75">
      <c r="B362" s="1"/>
      <c r="D362" s="1"/>
    </row>
    <row r="363" spans="2:4" ht="15.75">
      <c r="B363" s="1"/>
      <c r="D363" s="1"/>
    </row>
    <row r="364" spans="2:4" ht="15.75">
      <c r="B364" s="1"/>
      <c r="D364" s="1"/>
    </row>
    <row r="365" spans="2:4" ht="15.75">
      <c r="B365" s="1"/>
      <c r="D365" s="1"/>
    </row>
    <row r="366" spans="2:4" ht="15.75">
      <c r="B366" s="1"/>
      <c r="D366" s="1"/>
    </row>
    <row r="367" spans="2:4" ht="15.75">
      <c r="B367" s="1"/>
      <c r="D367" s="1"/>
    </row>
    <row r="368" spans="2:4" ht="15.75">
      <c r="B368" s="1"/>
      <c r="D368" s="1"/>
    </row>
    <row r="369" spans="2:4" ht="15.75">
      <c r="B369" s="1"/>
      <c r="D369" s="1"/>
    </row>
    <row r="370" spans="2:4" ht="15.75">
      <c r="B370" s="1"/>
      <c r="D370" s="1"/>
    </row>
    <row r="371" spans="2:4" ht="15.75">
      <c r="B371" s="1"/>
      <c r="D371" s="1"/>
    </row>
    <row r="372" spans="2:4" ht="15.75">
      <c r="B372" s="1"/>
      <c r="D372" s="1"/>
    </row>
    <row r="373" spans="2:4" ht="15.75">
      <c r="B373" s="1"/>
      <c r="D373" s="1"/>
    </row>
    <row r="374" spans="2:4" ht="15.75">
      <c r="B374" s="1"/>
      <c r="D374" s="1"/>
    </row>
    <row r="375" spans="2:4" ht="15.75">
      <c r="B375" s="1"/>
      <c r="D375" s="1"/>
    </row>
    <row r="376" spans="2:4" ht="15.75">
      <c r="B376" s="1"/>
      <c r="D376" s="1"/>
    </row>
    <row r="377" spans="2:4" ht="15.75">
      <c r="B377" s="1"/>
      <c r="D377" s="1"/>
    </row>
    <row r="378" spans="2:4" ht="15.75">
      <c r="B378" s="1"/>
      <c r="D378" s="1"/>
    </row>
    <row r="379" spans="2:4" ht="15.75">
      <c r="B379" s="1"/>
      <c r="D379" s="1"/>
    </row>
    <row r="380" spans="2:4" ht="15.75">
      <c r="B380" s="1"/>
      <c r="D380" s="1"/>
    </row>
    <row r="381" spans="2:4" ht="15.75">
      <c r="B381" s="1"/>
      <c r="D381" s="1"/>
    </row>
    <row r="382" spans="2:4" ht="15.75">
      <c r="B382" s="1"/>
      <c r="D382" s="1"/>
    </row>
    <row r="383" spans="2:4" ht="15.75">
      <c r="B383" s="1"/>
      <c r="D383" s="1"/>
    </row>
    <row r="384" spans="2:4" ht="15.75">
      <c r="B384" s="1"/>
      <c r="D384" s="1"/>
    </row>
    <row r="385" spans="2:4" ht="15.75">
      <c r="B385" s="1"/>
      <c r="D385" s="1"/>
    </row>
    <row r="386" spans="2:4" ht="15.75">
      <c r="B386" s="1"/>
      <c r="D386" s="1"/>
    </row>
    <row r="387" spans="2:4" ht="15.75">
      <c r="B387" s="1"/>
      <c r="D387" s="1"/>
    </row>
    <row r="388" spans="2:4" ht="15.75">
      <c r="B388" s="1"/>
      <c r="D388" s="1"/>
    </row>
    <row r="389" spans="2:4" ht="15.75">
      <c r="B389" s="1"/>
      <c r="D389" s="1"/>
    </row>
    <row r="390" spans="2:4" ht="15.75">
      <c r="B390" s="1"/>
      <c r="D390" s="1"/>
    </row>
    <row r="391" spans="2:4" ht="15.75">
      <c r="B391" s="1"/>
      <c r="D391" s="1"/>
    </row>
    <row r="392" spans="2:4" ht="15.75">
      <c r="B392" s="1"/>
      <c r="D392" s="1"/>
    </row>
    <row r="393" spans="2:4" ht="15.75">
      <c r="B393" s="1"/>
      <c r="D393" s="1"/>
    </row>
    <row r="394" spans="2:4" ht="15.75">
      <c r="B394" s="1"/>
      <c r="D394" s="1"/>
    </row>
    <row r="395" spans="2:4" ht="15.75">
      <c r="B395" s="1"/>
      <c r="D395" s="1"/>
    </row>
    <row r="396" spans="2:4" ht="15.75">
      <c r="B396" s="1"/>
      <c r="D396" s="1"/>
    </row>
    <row r="397" spans="2:4" ht="15.75">
      <c r="B397" s="1"/>
      <c r="D397" s="1"/>
    </row>
    <row r="398" spans="2:4" ht="15.75">
      <c r="B398" s="1"/>
      <c r="D398" s="1"/>
    </row>
    <row r="399" spans="2:4" ht="15.75">
      <c r="B399" s="1"/>
      <c r="D399" s="1"/>
    </row>
    <row r="400" spans="2:4" ht="15.75">
      <c r="B400" s="1"/>
      <c r="D400" s="1"/>
    </row>
    <row r="401" spans="2:4" ht="15.75">
      <c r="B401" s="1"/>
      <c r="D401" s="1"/>
    </row>
    <row r="402" spans="2:4" ht="15.75">
      <c r="B402" s="1"/>
      <c r="D402" s="1"/>
    </row>
    <row r="403" spans="2:4" ht="15.75">
      <c r="B403" s="1"/>
      <c r="D403" s="1"/>
    </row>
    <row r="404" spans="2:4" ht="15.75">
      <c r="B404" s="1"/>
      <c r="D404" s="1"/>
    </row>
    <row r="405" spans="2:4" ht="15.75">
      <c r="B405" s="1"/>
      <c r="D405" s="1"/>
    </row>
    <row r="406" spans="2:4" ht="15.75">
      <c r="B406" s="1"/>
      <c r="D406" s="1"/>
    </row>
    <row r="407" spans="2:4" ht="15.75">
      <c r="B407" s="1"/>
      <c r="D407" s="1"/>
    </row>
    <row r="408" spans="2:4" ht="15.75">
      <c r="B408" s="1"/>
      <c r="D408" s="1"/>
    </row>
    <row r="409" spans="2:4" ht="15.75">
      <c r="B409" s="1"/>
      <c r="D409" s="1"/>
    </row>
    <row r="410" spans="2:4" ht="15.75">
      <c r="B410" s="1"/>
      <c r="D410" s="1"/>
    </row>
    <row r="411" spans="2:4" ht="15.75">
      <c r="B411" s="1"/>
      <c r="D411" s="1"/>
    </row>
    <row r="412" spans="2:4" ht="15.75">
      <c r="B412" s="1"/>
      <c r="D412" s="1"/>
    </row>
    <row r="413" spans="2:4" ht="15.75">
      <c r="B413" s="1"/>
      <c r="D413" s="1"/>
    </row>
    <row r="414" spans="2:4" ht="15.75">
      <c r="B414" s="1"/>
      <c r="D414" s="1"/>
    </row>
    <row r="415" spans="2:4" ht="15.75">
      <c r="B415" s="1"/>
      <c r="D415" s="1"/>
    </row>
    <row r="416" spans="2:4" ht="15.75">
      <c r="B416" s="1"/>
      <c r="D416" s="1"/>
    </row>
    <row r="417" spans="2:4" ht="15.75">
      <c r="B417" s="1"/>
      <c r="D417" s="1"/>
    </row>
    <row r="418" spans="2:4" ht="15.75">
      <c r="B418" s="1"/>
      <c r="D418" s="1"/>
    </row>
    <row r="419" spans="2:4" ht="15.75">
      <c r="B419" s="1"/>
      <c r="D419" s="1"/>
    </row>
    <row r="420" spans="2:4" ht="15.75">
      <c r="B420" s="1"/>
      <c r="D420" s="1"/>
    </row>
    <row r="421" spans="2:4" ht="15.75">
      <c r="B421" s="1"/>
      <c r="D421" s="1"/>
    </row>
    <row r="422" spans="2:4" ht="15.75">
      <c r="B422" s="1"/>
      <c r="D422" s="1"/>
    </row>
    <row r="423" spans="2:4" ht="15.75">
      <c r="B423" s="1"/>
      <c r="D423" s="1"/>
    </row>
    <row r="424" spans="2:4" ht="15.75">
      <c r="B424" s="1"/>
      <c r="D424" s="1"/>
    </row>
    <row r="425" spans="2:4" ht="15.75">
      <c r="B425" s="1"/>
      <c r="D425" s="1"/>
    </row>
    <row r="426" spans="2:4" ht="15.75">
      <c r="B426" s="1"/>
      <c r="D426" s="1"/>
    </row>
    <row r="427" spans="2:4" ht="15.75">
      <c r="B427" s="1"/>
      <c r="D427" s="1"/>
    </row>
    <row r="428" spans="2:4" ht="15.75">
      <c r="B428" s="1"/>
      <c r="D428" s="1"/>
    </row>
    <row r="429" spans="2:4" ht="15.75">
      <c r="B429" s="1"/>
      <c r="D429" s="1"/>
    </row>
    <row r="430" spans="2:4" ht="15.75">
      <c r="B430" s="1"/>
      <c r="D430" s="1"/>
    </row>
    <row r="431" spans="2:4" ht="15.75">
      <c r="B431" s="1"/>
      <c r="D431" s="1"/>
    </row>
    <row r="432" spans="2:4" ht="15.75">
      <c r="B432" s="1"/>
      <c r="D432" s="1"/>
    </row>
    <row r="433" spans="2:4" ht="15.75">
      <c r="B433" s="1"/>
      <c r="D433" s="1"/>
    </row>
    <row r="434" spans="2:4" ht="15.75">
      <c r="B434" s="1"/>
      <c r="D434" s="1"/>
    </row>
    <row r="435" spans="2:4" ht="15.75">
      <c r="B435" s="1"/>
      <c r="D435" s="1"/>
    </row>
    <row r="436" spans="2:4" ht="15.75">
      <c r="B436" s="1"/>
      <c r="D436" s="1"/>
    </row>
    <row r="437" spans="2:4" ht="15.75">
      <c r="B437" s="1"/>
      <c r="D437" s="1"/>
    </row>
    <row r="438" spans="2:8" ht="15.75">
      <c r="B438" s="8"/>
      <c r="C438" s="9"/>
      <c r="D438" s="10"/>
      <c r="E438" s="9"/>
      <c r="F438" s="9"/>
      <c r="G438" s="9"/>
      <c r="H438" s="9"/>
    </row>
    <row r="439" spans="2:8" ht="15.75">
      <c r="B439" s="8"/>
      <c r="C439" s="9"/>
      <c r="D439" s="10"/>
      <c r="E439" s="9"/>
      <c r="F439" s="9"/>
      <c r="G439" s="9"/>
      <c r="H439" s="9"/>
    </row>
    <row r="440" spans="2:8" ht="15.75">
      <c r="B440" s="8"/>
      <c r="C440" s="9"/>
      <c r="D440" s="10"/>
      <c r="E440" s="9"/>
      <c r="F440" s="9"/>
      <c r="G440" s="9"/>
      <c r="H440" s="9"/>
    </row>
    <row r="441" spans="2:8" ht="15.75">
      <c r="B441" s="8"/>
      <c r="C441" s="9"/>
      <c r="D441" s="10"/>
      <c r="E441" s="9"/>
      <c r="F441" s="9"/>
      <c r="G441" s="9"/>
      <c r="H441" s="9"/>
    </row>
    <row r="442" spans="2:8" ht="15.75">
      <c r="B442" s="8"/>
      <c r="C442" s="9"/>
      <c r="D442" s="10"/>
      <c r="E442" s="9"/>
      <c r="F442" s="9"/>
      <c r="G442" s="9"/>
      <c r="H442" s="9"/>
    </row>
    <row r="443" spans="2:8" ht="15.75">
      <c r="B443" s="8"/>
      <c r="C443" s="9"/>
      <c r="D443" s="10"/>
      <c r="E443" s="9"/>
      <c r="F443" s="9"/>
      <c r="G443" s="9"/>
      <c r="H443" s="9"/>
    </row>
    <row r="444" spans="2:8" ht="15.75">
      <c r="B444" s="8"/>
      <c r="C444" s="9"/>
      <c r="D444" s="10"/>
      <c r="E444" s="9"/>
      <c r="F444" s="9"/>
      <c r="G444" s="9"/>
      <c r="H444" s="9"/>
    </row>
    <row r="445" spans="2:8" ht="15.75">
      <c r="B445" s="8"/>
      <c r="C445" s="9"/>
      <c r="D445" s="10"/>
      <c r="E445" s="9"/>
      <c r="F445" s="9"/>
      <c r="G445" s="9"/>
      <c r="H445" s="9"/>
    </row>
    <row r="446" spans="2:8" ht="15.75">
      <c r="B446" s="8"/>
      <c r="C446" s="9"/>
      <c r="D446" s="10"/>
      <c r="E446" s="9"/>
      <c r="F446" s="9"/>
      <c r="G446" s="9"/>
      <c r="H446" s="9"/>
    </row>
    <row r="447" spans="2:8" ht="15.75">
      <c r="B447" s="8"/>
      <c r="C447" s="9"/>
      <c r="D447" s="10"/>
      <c r="E447" s="9"/>
      <c r="F447" s="9"/>
      <c r="G447" s="9"/>
      <c r="H447" s="9"/>
    </row>
    <row r="448" spans="2:8" ht="15.75">
      <c r="B448" s="8"/>
      <c r="C448" s="9"/>
      <c r="D448" s="10"/>
      <c r="E448" s="9"/>
      <c r="F448" s="9"/>
      <c r="G448" s="9"/>
      <c r="H448" s="9"/>
    </row>
    <row r="449" spans="2:8" ht="15.75">
      <c r="B449" s="8"/>
      <c r="C449" s="9"/>
      <c r="D449" s="10"/>
      <c r="E449" s="9"/>
      <c r="F449" s="9"/>
      <c r="G449" s="9"/>
      <c r="H449" s="9"/>
    </row>
    <row r="450" spans="2:8" ht="15.75">
      <c r="B450" s="8"/>
      <c r="C450" s="9"/>
      <c r="D450" s="10"/>
      <c r="E450" s="9"/>
      <c r="F450" s="9"/>
      <c r="G450" s="9"/>
      <c r="H450" s="9"/>
    </row>
    <row r="451" spans="2:8" ht="15.75">
      <c r="B451" s="8"/>
      <c r="C451" s="9"/>
      <c r="D451" s="10"/>
      <c r="E451" s="9"/>
      <c r="F451" s="9"/>
      <c r="G451" s="9"/>
      <c r="H451" s="9"/>
    </row>
    <row r="452" spans="2:8" ht="15.75">
      <c r="B452" s="8"/>
      <c r="C452" s="9"/>
      <c r="D452" s="10"/>
      <c r="E452" s="9"/>
      <c r="F452" s="9"/>
      <c r="G452" s="9"/>
      <c r="H452" s="9"/>
    </row>
    <row r="453" spans="2:8" ht="15.75">
      <c r="B453" s="8"/>
      <c r="C453" s="9"/>
      <c r="D453" s="10"/>
      <c r="E453" s="9"/>
      <c r="F453" s="9"/>
      <c r="G453" s="9"/>
      <c r="H453" s="9"/>
    </row>
    <row r="454" spans="2:8" ht="15.75">
      <c r="B454" s="8"/>
      <c r="C454" s="9"/>
      <c r="D454" s="10"/>
      <c r="E454" s="9"/>
      <c r="F454" s="9"/>
      <c r="G454" s="9"/>
      <c r="H454" s="9"/>
    </row>
    <row r="455" spans="2:8" ht="15.75">
      <c r="B455" s="8"/>
      <c r="C455" s="9"/>
      <c r="D455" s="10"/>
      <c r="E455" s="9"/>
      <c r="F455" s="9"/>
      <c r="G455" s="9"/>
      <c r="H455" s="9"/>
    </row>
    <row r="456" spans="2:8" ht="15.75">
      <c r="B456" s="8"/>
      <c r="C456" s="9"/>
      <c r="D456" s="10"/>
      <c r="E456" s="9"/>
      <c r="F456" s="9"/>
      <c r="G456" s="9"/>
      <c r="H456" s="9"/>
    </row>
    <row r="457" spans="2:8" ht="15.75">
      <c r="B457" s="8"/>
      <c r="C457" s="9"/>
      <c r="D457" s="10"/>
      <c r="E457" s="9"/>
      <c r="F457" s="9"/>
      <c r="G457" s="9"/>
      <c r="H457" s="9"/>
    </row>
    <row r="458" spans="2:8" ht="15.75">
      <c r="B458" s="8"/>
      <c r="C458" s="9"/>
      <c r="D458" s="10"/>
      <c r="E458" s="9"/>
      <c r="F458" s="9"/>
      <c r="G458" s="9"/>
      <c r="H458" s="9"/>
    </row>
    <row r="459" spans="2:8" ht="15.75">
      <c r="B459" s="8"/>
      <c r="C459" s="9"/>
      <c r="D459" s="10"/>
      <c r="E459" s="9"/>
      <c r="F459" s="9"/>
      <c r="G459" s="9"/>
      <c r="H459" s="9"/>
    </row>
    <row r="460" spans="2:8" ht="15.75">
      <c r="B460" s="8"/>
      <c r="C460" s="9"/>
      <c r="D460" s="10"/>
      <c r="E460" s="9"/>
      <c r="F460" s="9"/>
      <c r="G460" s="9"/>
      <c r="H460" s="9"/>
    </row>
    <row r="461" spans="2:8" ht="15.75">
      <c r="B461" s="8"/>
      <c r="C461" s="9"/>
      <c r="D461" s="10"/>
      <c r="E461" s="9"/>
      <c r="F461" s="9"/>
      <c r="G461" s="9"/>
      <c r="H461" s="9"/>
    </row>
    <row r="462" spans="2:8" ht="15.75">
      <c r="B462" s="8"/>
      <c r="C462" s="9"/>
      <c r="D462" s="10"/>
      <c r="E462" s="9"/>
      <c r="F462" s="9"/>
      <c r="G462" s="9"/>
      <c r="H462" s="9"/>
    </row>
    <row r="463" spans="2:8" ht="15.75">
      <c r="B463" s="8"/>
      <c r="C463" s="9"/>
      <c r="D463" s="10"/>
      <c r="E463" s="9"/>
      <c r="F463" s="9"/>
      <c r="G463" s="9"/>
      <c r="H463" s="9"/>
    </row>
    <row r="464" spans="2:8" ht="15.75">
      <c r="B464" s="8"/>
      <c r="C464" s="9"/>
      <c r="D464" s="10"/>
      <c r="E464" s="9"/>
      <c r="F464" s="9"/>
      <c r="G464" s="9"/>
      <c r="H464" s="9"/>
    </row>
    <row r="465" spans="2:8" ht="15.75">
      <c r="B465" s="8"/>
      <c r="C465" s="9"/>
      <c r="D465" s="10"/>
      <c r="E465" s="9"/>
      <c r="F465" s="9"/>
      <c r="G465" s="9"/>
      <c r="H465" s="9"/>
    </row>
    <row r="466" spans="2:8" ht="15.75">
      <c r="B466" s="8"/>
      <c r="C466" s="9"/>
      <c r="D466" s="10"/>
      <c r="E466" s="9"/>
      <c r="F466" s="9"/>
      <c r="G466" s="9"/>
      <c r="H466" s="9"/>
    </row>
    <row r="467" spans="2:8" ht="15.75">
      <c r="B467" s="8"/>
      <c r="C467" s="9"/>
      <c r="D467" s="10"/>
      <c r="E467" s="9"/>
      <c r="F467" s="9"/>
      <c r="G467" s="9"/>
      <c r="H467" s="9"/>
    </row>
    <row r="468" spans="2:8" ht="15.75">
      <c r="B468" s="8"/>
      <c r="C468" s="9"/>
      <c r="D468" s="10"/>
      <c r="E468" s="9"/>
      <c r="F468" s="9"/>
      <c r="G468" s="9"/>
      <c r="H468" s="9"/>
    </row>
    <row r="469" spans="2:8" ht="15.75">
      <c r="B469" s="8"/>
      <c r="C469" s="9"/>
      <c r="D469" s="10"/>
      <c r="E469" s="9"/>
      <c r="F469" s="9"/>
      <c r="G469" s="9"/>
      <c r="H469" s="9"/>
    </row>
    <row r="470" spans="2:8" ht="15.75">
      <c r="B470" s="8"/>
      <c r="C470" s="9"/>
      <c r="D470" s="10"/>
      <c r="E470" s="9"/>
      <c r="F470" s="9"/>
      <c r="G470" s="9"/>
      <c r="H470" s="9"/>
    </row>
    <row r="471" spans="2:8" ht="15.75">
      <c r="B471" s="8"/>
      <c r="C471" s="9"/>
      <c r="D471" s="10"/>
      <c r="E471" s="9"/>
      <c r="F471" s="9"/>
      <c r="G471" s="9"/>
      <c r="H471" s="9"/>
    </row>
    <row r="472" spans="2:8" ht="15.75">
      <c r="B472" s="8"/>
      <c r="C472" s="9"/>
      <c r="D472" s="10"/>
      <c r="E472" s="9"/>
      <c r="F472" s="9"/>
      <c r="G472" s="9"/>
      <c r="H472" s="9"/>
    </row>
    <row r="473" spans="2:8" ht="15.75">
      <c r="B473" s="8"/>
      <c r="C473" s="9"/>
      <c r="D473" s="10"/>
      <c r="E473" s="9"/>
      <c r="F473" s="9"/>
      <c r="G473" s="9"/>
      <c r="H473" s="9"/>
    </row>
    <row r="474" spans="2:8" ht="15.75">
      <c r="B474" s="8"/>
      <c r="C474" s="9"/>
      <c r="D474" s="10"/>
      <c r="E474" s="9"/>
      <c r="F474" s="9"/>
      <c r="G474" s="9"/>
      <c r="H474" s="9"/>
    </row>
    <row r="475" spans="2:8" ht="15.75">
      <c r="B475" s="8"/>
      <c r="C475" s="9"/>
      <c r="D475" s="10"/>
      <c r="E475" s="9"/>
      <c r="F475" s="9"/>
      <c r="G475" s="9"/>
      <c r="H475" s="9"/>
    </row>
    <row r="476" spans="2:8" ht="15.75">
      <c r="B476" s="8"/>
      <c r="C476" s="9"/>
      <c r="D476" s="10"/>
      <c r="E476" s="9"/>
      <c r="F476" s="9"/>
      <c r="G476" s="9"/>
      <c r="H476" s="9"/>
    </row>
    <row r="477" spans="2:8" ht="15.75">
      <c r="B477" s="8"/>
      <c r="C477" s="9"/>
      <c r="D477" s="10"/>
      <c r="E477" s="9"/>
      <c r="F477" s="9"/>
      <c r="G477" s="9"/>
      <c r="H477" s="9"/>
    </row>
    <row r="478" spans="2:8" ht="15.75">
      <c r="B478" s="8"/>
      <c r="C478" s="9"/>
      <c r="D478" s="10"/>
      <c r="E478" s="9"/>
      <c r="F478" s="9"/>
      <c r="G478" s="9"/>
      <c r="H478" s="9"/>
    </row>
    <row r="479" spans="2:8" ht="15.75">
      <c r="B479" s="8"/>
      <c r="C479" s="9"/>
      <c r="D479" s="10"/>
      <c r="E479" s="9"/>
      <c r="F479" s="9"/>
      <c r="G479" s="9"/>
      <c r="H479" s="9"/>
    </row>
    <row r="480" spans="2:8" ht="15.75">
      <c r="B480" s="8"/>
      <c r="C480" s="9"/>
      <c r="D480" s="10"/>
      <c r="E480" s="9"/>
      <c r="F480" s="9"/>
      <c r="G480" s="9"/>
      <c r="H480" s="9"/>
    </row>
    <row r="481" spans="2:8" ht="15.75">
      <c r="B481" s="8"/>
      <c r="C481" s="9"/>
      <c r="D481" s="10"/>
      <c r="E481" s="9"/>
      <c r="F481" s="9"/>
      <c r="G481" s="9"/>
      <c r="H481" s="9"/>
    </row>
    <row r="482" spans="2:8" ht="15.75">
      <c r="B482" s="8"/>
      <c r="C482" s="9"/>
      <c r="D482" s="10"/>
      <c r="E482" s="9"/>
      <c r="F482" s="9"/>
      <c r="G482" s="9"/>
      <c r="H482" s="9"/>
    </row>
    <row r="483" spans="2:8" ht="15.75">
      <c r="B483" s="8"/>
      <c r="C483" s="9"/>
      <c r="D483" s="10"/>
      <c r="E483" s="9"/>
      <c r="F483" s="9"/>
      <c r="G483" s="9"/>
      <c r="H483" s="9"/>
    </row>
    <row r="484" spans="2:8" ht="15.75">
      <c r="B484" s="8"/>
      <c r="C484" s="9"/>
      <c r="D484" s="10"/>
      <c r="E484" s="9"/>
      <c r="F484" s="9"/>
      <c r="G484" s="9"/>
      <c r="H484" s="9"/>
    </row>
    <row r="485" spans="2:8" ht="15.75">
      <c r="B485" s="8"/>
      <c r="C485" s="9"/>
      <c r="D485" s="10"/>
      <c r="E485" s="9"/>
      <c r="F485" s="9"/>
      <c r="G485" s="9"/>
      <c r="H485" s="9"/>
    </row>
    <row r="486" spans="2:8" ht="15.75">
      <c r="B486" s="8"/>
      <c r="C486" s="9"/>
      <c r="D486" s="10"/>
      <c r="E486" s="9"/>
      <c r="F486" s="9"/>
      <c r="G486" s="9"/>
      <c r="H486" s="9"/>
    </row>
    <row r="487" spans="2:8" ht="15.75">
      <c r="B487" s="8"/>
      <c r="C487" s="9"/>
      <c r="D487" s="10"/>
      <c r="E487" s="9"/>
      <c r="F487" s="9"/>
      <c r="G487" s="9"/>
      <c r="H487" s="9"/>
    </row>
    <row r="488" spans="2:8" ht="15.75">
      <c r="B488" s="8"/>
      <c r="C488" s="9"/>
      <c r="D488" s="10"/>
      <c r="E488" s="9"/>
      <c r="F488" s="9"/>
      <c r="G488" s="9"/>
      <c r="H488" s="9"/>
    </row>
    <row r="489" spans="2:8" ht="15.75">
      <c r="B489" s="8"/>
      <c r="C489" s="9"/>
      <c r="D489" s="10"/>
      <c r="E489" s="9"/>
      <c r="F489" s="9"/>
      <c r="G489" s="9"/>
      <c r="H489" s="9"/>
    </row>
    <row r="490" spans="2:8" ht="15.75">
      <c r="B490" s="8"/>
      <c r="C490" s="9"/>
      <c r="D490" s="10"/>
      <c r="E490" s="9"/>
      <c r="F490" s="9"/>
      <c r="G490" s="9"/>
      <c r="H490" s="9"/>
    </row>
    <row r="491" spans="2:8" ht="15.75">
      <c r="B491" s="8"/>
      <c r="C491" s="9"/>
      <c r="D491" s="10"/>
      <c r="E491" s="9"/>
      <c r="F491" s="9"/>
      <c r="G491" s="9"/>
      <c r="H491" s="9"/>
    </row>
    <row r="492" spans="2:8" ht="15.75">
      <c r="B492" s="8"/>
      <c r="C492" s="9"/>
      <c r="D492" s="10"/>
      <c r="E492" s="9"/>
      <c r="F492" s="9"/>
      <c r="G492" s="9"/>
      <c r="H492" s="9"/>
    </row>
    <row r="493" spans="2:8" ht="15.75">
      <c r="B493" s="8"/>
      <c r="C493" s="9"/>
      <c r="D493" s="10"/>
      <c r="E493" s="9"/>
      <c r="F493" s="9"/>
      <c r="G493" s="9"/>
      <c r="H493" s="9"/>
    </row>
    <row r="494" spans="2:8" ht="15.75">
      <c r="B494" s="8"/>
      <c r="C494" s="9"/>
      <c r="D494" s="10"/>
      <c r="E494" s="9"/>
      <c r="F494" s="9"/>
      <c r="G494" s="9"/>
      <c r="H494" s="9"/>
    </row>
    <row r="495" spans="2:8" ht="15.75">
      <c r="B495" s="8"/>
      <c r="C495" s="9"/>
      <c r="D495" s="10"/>
      <c r="E495" s="9"/>
      <c r="F495" s="9"/>
      <c r="G495" s="9"/>
      <c r="H495" s="9"/>
    </row>
    <row r="496" spans="2:8" ht="15.75">
      <c r="B496" s="8"/>
      <c r="C496" s="9"/>
      <c r="D496" s="10"/>
      <c r="E496" s="9"/>
      <c r="F496" s="9"/>
      <c r="G496" s="9"/>
      <c r="H496" s="9"/>
    </row>
    <row r="497" spans="2:8" ht="15.75">
      <c r="B497" s="8"/>
      <c r="C497" s="9"/>
      <c r="D497" s="10"/>
      <c r="E497" s="9"/>
      <c r="F497" s="9"/>
      <c r="G497" s="9"/>
      <c r="H497" s="9"/>
    </row>
    <row r="498" spans="2:8" ht="15.75">
      <c r="B498" s="8"/>
      <c r="C498" s="9"/>
      <c r="D498" s="10"/>
      <c r="E498" s="9"/>
      <c r="F498" s="9"/>
      <c r="G498" s="9"/>
      <c r="H498" s="9"/>
    </row>
    <row r="499" spans="2:8" ht="15.75">
      <c r="B499" s="8"/>
      <c r="C499" s="9"/>
      <c r="D499" s="10"/>
      <c r="E499" s="9"/>
      <c r="F499" s="9"/>
      <c r="G499" s="9"/>
      <c r="H499" s="9"/>
    </row>
    <row r="500" spans="2:8" ht="15.75">
      <c r="B500" s="8"/>
      <c r="C500" s="9"/>
      <c r="D500" s="10"/>
      <c r="E500" s="9"/>
      <c r="F500" s="9"/>
      <c r="G500" s="9"/>
      <c r="H500" s="9"/>
    </row>
    <row r="501" spans="2:8" ht="15.75">
      <c r="B501" s="8"/>
      <c r="C501" s="9"/>
      <c r="D501" s="10"/>
      <c r="E501" s="9"/>
      <c r="F501" s="9"/>
      <c r="G501" s="9"/>
      <c r="H501" s="9"/>
    </row>
    <row r="502" spans="2:8" ht="15.75">
      <c r="B502" s="8"/>
      <c r="C502" s="9"/>
      <c r="D502" s="10"/>
      <c r="E502" s="9"/>
      <c r="F502" s="9"/>
      <c r="G502" s="9"/>
      <c r="H502" s="9"/>
    </row>
    <row r="503" spans="2:8" ht="15.75">
      <c r="B503" s="8"/>
      <c r="C503" s="9"/>
      <c r="D503" s="10"/>
      <c r="E503" s="9"/>
      <c r="F503" s="9"/>
      <c r="G503" s="9"/>
      <c r="H503" s="9"/>
    </row>
    <row r="504" spans="2:8" ht="15.75">
      <c r="B504" s="8"/>
      <c r="C504" s="9"/>
      <c r="D504" s="10"/>
      <c r="E504" s="9"/>
      <c r="F504" s="9"/>
      <c r="G504" s="9"/>
      <c r="H504" s="9"/>
    </row>
    <row r="505" spans="2:8" ht="15.75">
      <c r="B505" s="8"/>
      <c r="C505" s="9"/>
      <c r="D505" s="10"/>
      <c r="E505" s="9"/>
      <c r="F505" s="9"/>
      <c r="G505" s="9"/>
      <c r="H505" s="9"/>
    </row>
    <row r="506" spans="2:8" ht="15.75">
      <c r="B506" s="8"/>
      <c r="C506" s="9"/>
      <c r="D506" s="10"/>
      <c r="E506" s="9"/>
      <c r="F506" s="9"/>
      <c r="G506" s="9"/>
      <c r="H506" s="9"/>
    </row>
    <row r="507" spans="2:8" ht="15.75">
      <c r="B507" s="8"/>
      <c r="C507" s="9"/>
      <c r="D507" s="10"/>
      <c r="E507" s="9"/>
      <c r="F507" s="9"/>
      <c r="G507" s="9"/>
      <c r="H507" s="9"/>
    </row>
    <row r="508" spans="2:8" ht="15.75">
      <c r="B508" s="8"/>
      <c r="C508" s="9"/>
      <c r="D508" s="10"/>
      <c r="E508" s="9"/>
      <c r="F508" s="9"/>
      <c r="G508" s="9"/>
      <c r="H508" s="9"/>
    </row>
    <row r="509" spans="2:8" ht="15.75">
      <c r="B509" s="8"/>
      <c r="C509" s="9"/>
      <c r="D509" s="10"/>
      <c r="E509" s="9"/>
      <c r="F509" s="9"/>
      <c r="G509" s="9"/>
      <c r="H509" s="9"/>
    </row>
    <row r="510" spans="2:8" ht="15.75">
      <c r="B510" s="8"/>
      <c r="C510" s="9"/>
      <c r="D510" s="10"/>
      <c r="E510" s="9"/>
      <c r="F510" s="9"/>
      <c r="G510" s="9"/>
      <c r="H510" s="9"/>
    </row>
    <row r="511" spans="2:8" ht="15.75">
      <c r="B511" s="8"/>
      <c r="C511" s="9"/>
      <c r="D511" s="10"/>
      <c r="E511" s="9"/>
      <c r="F511" s="9"/>
      <c r="G511" s="9"/>
      <c r="H511" s="9"/>
    </row>
    <row r="512" spans="2:8" ht="15.75">
      <c r="B512" s="8"/>
      <c r="C512" s="9"/>
      <c r="D512" s="10"/>
      <c r="E512" s="9"/>
      <c r="F512" s="9"/>
      <c r="G512" s="9"/>
      <c r="H512" s="9"/>
    </row>
    <row r="513" spans="2:8" ht="15.75">
      <c r="B513" s="8"/>
      <c r="C513" s="9"/>
      <c r="D513" s="10"/>
      <c r="E513" s="9"/>
      <c r="F513" s="9"/>
      <c r="G513" s="9"/>
      <c r="H513" s="9"/>
    </row>
    <row r="514" spans="2:8" ht="15.75">
      <c r="B514" s="8"/>
      <c r="C514" s="9"/>
      <c r="D514" s="10"/>
      <c r="E514" s="9"/>
      <c r="F514" s="9"/>
      <c r="G514" s="9"/>
      <c r="H514" s="9"/>
    </row>
    <row r="515" spans="2:8" ht="15.75">
      <c r="B515" s="8"/>
      <c r="C515" s="9"/>
      <c r="D515" s="10"/>
      <c r="E515" s="9"/>
      <c r="F515" s="9"/>
      <c r="G515" s="9"/>
      <c r="H515" s="9"/>
    </row>
    <row r="516" spans="2:8" ht="15.75">
      <c r="B516" s="8"/>
      <c r="C516" s="9"/>
      <c r="D516" s="10"/>
      <c r="E516" s="9"/>
      <c r="F516" s="9"/>
      <c r="G516" s="9"/>
      <c r="H516" s="9"/>
    </row>
    <row r="517" spans="2:8" ht="15.75">
      <c r="B517" s="8"/>
      <c r="C517" s="9"/>
      <c r="D517" s="10"/>
      <c r="E517" s="9"/>
      <c r="F517" s="9"/>
      <c r="G517" s="9"/>
      <c r="H517" s="9"/>
    </row>
    <row r="518" spans="2:8" ht="15.75">
      <c r="B518" s="8"/>
      <c r="C518" s="9"/>
      <c r="D518" s="10"/>
      <c r="E518" s="9"/>
      <c r="F518" s="9"/>
      <c r="G518" s="9"/>
      <c r="H518" s="9"/>
    </row>
    <row r="519" spans="2:8" ht="15.75">
      <c r="B519" s="8"/>
      <c r="C519" s="9"/>
      <c r="D519" s="10"/>
      <c r="E519" s="9"/>
      <c r="F519" s="9"/>
      <c r="G519" s="9"/>
      <c r="H519" s="9"/>
    </row>
    <row r="520" spans="2:8" ht="15.75">
      <c r="B520" s="8"/>
      <c r="C520" s="9"/>
      <c r="D520" s="10"/>
      <c r="E520" s="9"/>
      <c r="F520" s="9"/>
      <c r="G520" s="9"/>
      <c r="H520" s="9"/>
    </row>
    <row r="521" spans="2:8" ht="15.75">
      <c r="B521" s="8"/>
      <c r="C521" s="9"/>
      <c r="D521" s="10"/>
      <c r="E521" s="9"/>
      <c r="F521" s="9"/>
      <c r="G521" s="9"/>
      <c r="H521" s="9"/>
    </row>
    <row r="522" spans="2:8" ht="15.75">
      <c r="B522" s="8"/>
      <c r="C522" s="9"/>
      <c r="D522" s="10"/>
      <c r="E522" s="9"/>
      <c r="F522" s="9"/>
      <c r="G522" s="9"/>
      <c r="H522" s="9"/>
    </row>
    <row r="523" spans="2:8" ht="15.75">
      <c r="B523" s="8"/>
      <c r="C523" s="9"/>
      <c r="D523" s="10"/>
      <c r="E523" s="9"/>
      <c r="F523" s="9"/>
      <c r="G523" s="9"/>
      <c r="H523" s="9"/>
    </row>
    <row r="524" spans="2:8" ht="15.75">
      <c r="B524" s="8"/>
      <c r="C524" s="9"/>
      <c r="D524" s="10"/>
      <c r="E524" s="9"/>
      <c r="F524" s="9"/>
      <c r="G524" s="9"/>
      <c r="H524" s="9"/>
    </row>
    <row r="525" spans="2:8" ht="15.75">
      <c r="B525" s="8"/>
      <c r="C525" s="9"/>
      <c r="D525" s="10"/>
      <c r="E525" s="9"/>
      <c r="F525" s="9"/>
      <c r="G525" s="9"/>
      <c r="H525" s="9"/>
    </row>
    <row r="526" spans="2:8" ht="15.75">
      <c r="B526" s="8"/>
      <c r="C526" s="9"/>
      <c r="D526" s="10"/>
      <c r="E526" s="9"/>
      <c r="F526" s="9"/>
      <c r="G526" s="9"/>
      <c r="H526" s="9"/>
    </row>
    <row r="527" spans="2:8" ht="15.75">
      <c r="B527" s="8"/>
      <c r="C527" s="9"/>
      <c r="D527" s="10"/>
      <c r="E527" s="9"/>
      <c r="F527" s="9"/>
      <c r="G527" s="9"/>
      <c r="H527" s="9"/>
    </row>
    <row r="528" spans="2:8" ht="15.75">
      <c r="B528" s="8"/>
      <c r="C528" s="9"/>
      <c r="D528" s="10"/>
      <c r="E528" s="9"/>
      <c r="F528" s="9"/>
      <c r="G528" s="9"/>
      <c r="H528" s="9"/>
    </row>
    <row r="529" spans="2:8" ht="15.75">
      <c r="B529" s="8"/>
      <c r="C529" s="9"/>
      <c r="D529" s="10"/>
      <c r="E529" s="9"/>
      <c r="F529" s="9"/>
      <c r="G529" s="9"/>
      <c r="H529" s="9"/>
    </row>
    <row r="530" spans="2:8" ht="15.75">
      <c r="B530" s="8"/>
      <c r="C530" s="9"/>
      <c r="D530" s="10"/>
      <c r="E530" s="9"/>
      <c r="F530" s="9"/>
      <c r="G530" s="9"/>
      <c r="H530" s="9"/>
    </row>
    <row r="531" spans="2:8" ht="15.75">
      <c r="B531" s="8"/>
      <c r="C531" s="9"/>
      <c r="D531" s="10"/>
      <c r="E531" s="9"/>
      <c r="F531" s="9"/>
      <c r="G531" s="9"/>
      <c r="H531" s="9"/>
    </row>
    <row r="532" spans="2:8" ht="15.75">
      <c r="B532" s="8"/>
      <c r="C532" s="9"/>
      <c r="D532" s="10"/>
      <c r="E532" s="9"/>
      <c r="F532" s="9"/>
      <c r="G532" s="9"/>
      <c r="H532" s="9"/>
    </row>
    <row r="533" spans="2:8" ht="15.75">
      <c r="B533" s="8"/>
      <c r="C533" s="9"/>
      <c r="D533" s="10"/>
      <c r="E533" s="9"/>
      <c r="F533" s="9"/>
      <c r="G533" s="9"/>
      <c r="H533" s="9"/>
    </row>
    <row r="534" spans="2:8" ht="15.75">
      <c r="B534" s="8"/>
      <c r="C534" s="9"/>
      <c r="D534" s="10"/>
      <c r="E534" s="9"/>
      <c r="F534" s="9"/>
      <c r="G534" s="9"/>
      <c r="H534" s="9"/>
    </row>
    <row r="535" spans="2:8" ht="15.75">
      <c r="B535" s="8"/>
      <c r="C535" s="9"/>
      <c r="D535" s="10"/>
      <c r="E535" s="9"/>
      <c r="F535" s="9"/>
      <c r="G535" s="9"/>
      <c r="H535" s="9"/>
    </row>
    <row r="536" spans="2:8" ht="15.75">
      <c r="B536" s="8"/>
      <c r="C536" s="9"/>
      <c r="D536" s="10"/>
      <c r="E536" s="9"/>
      <c r="F536" s="9"/>
      <c r="G536" s="9"/>
      <c r="H536" s="9"/>
    </row>
    <row r="537" spans="2:8" ht="15.75">
      <c r="B537" s="8"/>
      <c r="C537" s="9"/>
      <c r="D537" s="10"/>
      <c r="E537" s="9"/>
      <c r="F537" s="9"/>
      <c r="G537" s="9"/>
      <c r="H537" s="9"/>
    </row>
    <row r="538" spans="2:8" ht="15.75">
      <c r="B538" s="8"/>
      <c r="C538" s="9"/>
      <c r="D538" s="10"/>
      <c r="E538" s="9"/>
      <c r="F538" s="9"/>
      <c r="G538" s="9"/>
      <c r="H538" s="9"/>
    </row>
    <row r="539" spans="2:8" ht="15.75">
      <c r="B539" s="8"/>
      <c r="C539" s="9"/>
      <c r="D539" s="10"/>
      <c r="E539" s="9"/>
      <c r="F539" s="9"/>
      <c r="G539" s="9"/>
      <c r="H539" s="9"/>
    </row>
    <row r="540" spans="2:8" ht="15.75">
      <c r="B540" s="8"/>
      <c r="C540" s="9"/>
      <c r="D540" s="10"/>
      <c r="E540" s="9"/>
      <c r="F540" s="9"/>
      <c r="G540" s="9"/>
      <c r="H540" s="9"/>
    </row>
    <row r="541" spans="2:8" ht="15.75">
      <c r="B541" s="8"/>
      <c r="C541" s="9"/>
      <c r="D541" s="10"/>
      <c r="E541" s="9"/>
      <c r="F541" s="9"/>
      <c r="G541" s="9"/>
      <c r="H541" s="9"/>
    </row>
    <row r="542" spans="2:8" ht="15.75">
      <c r="B542" s="8"/>
      <c r="C542" s="9"/>
      <c r="D542" s="10"/>
      <c r="E542" s="9"/>
      <c r="F542" s="9"/>
      <c r="G542" s="9"/>
      <c r="H542" s="9"/>
    </row>
    <row r="543" spans="2:8" ht="15.75">
      <c r="B543" s="8"/>
      <c r="C543" s="9"/>
      <c r="D543" s="10"/>
      <c r="E543" s="9"/>
      <c r="F543" s="9"/>
      <c r="G543" s="9"/>
      <c r="H543" s="9"/>
    </row>
    <row r="544" spans="2:8" ht="15.75">
      <c r="B544" s="8"/>
      <c r="C544" s="9"/>
      <c r="D544" s="10"/>
      <c r="E544" s="9"/>
      <c r="F544" s="9"/>
      <c r="G544" s="9"/>
      <c r="H544" s="9"/>
    </row>
    <row r="545" spans="2:8" ht="15.75">
      <c r="B545" s="8"/>
      <c r="C545" s="9"/>
      <c r="D545" s="10"/>
      <c r="E545" s="9"/>
      <c r="F545" s="9"/>
      <c r="G545" s="9"/>
      <c r="H545" s="9"/>
    </row>
    <row r="546" spans="2:8" ht="15.75">
      <c r="B546" s="8"/>
      <c r="C546" s="9"/>
      <c r="D546" s="10"/>
      <c r="E546" s="9"/>
      <c r="F546" s="9"/>
      <c r="G546" s="9"/>
      <c r="H546" s="9"/>
    </row>
    <row r="547" spans="2:8" ht="15.75">
      <c r="B547" s="8"/>
      <c r="C547" s="9"/>
      <c r="D547" s="10"/>
      <c r="E547" s="9"/>
      <c r="F547" s="9"/>
      <c r="G547" s="9"/>
      <c r="H547" s="9"/>
    </row>
    <row r="548" spans="2:8" ht="15.75">
      <c r="B548" s="8"/>
      <c r="C548" s="9"/>
      <c r="D548" s="10"/>
      <c r="E548" s="9"/>
      <c r="F548" s="9"/>
      <c r="G548" s="9"/>
      <c r="H548" s="9"/>
    </row>
    <row r="549" spans="2:8" ht="15.75">
      <c r="B549" s="8"/>
      <c r="C549" s="9"/>
      <c r="D549" s="10"/>
      <c r="E549" s="9"/>
      <c r="F549" s="9"/>
      <c r="G549" s="9"/>
      <c r="H549" s="9"/>
    </row>
    <row r="550" spans="2:8" ht="15.75">
      <c r="B550" s="8"/>
      <c r="C550" s="9"/>
      <c r="D550" s="10"/>
      <c r="E550" s="9"/>
      <c r="F550" s="9"/>
      <c r="G550" s="9"/>
      <c r="H550" s="9"/>
    </row>
    <row r="551" spans="2:8" ht="15.75">
      <c r="B551" s="8"/>
      <c r="C551" s="9"/>
      <c r="D551" s="10"/>
      <c r="E551" s="9"/>
      <c r="F551" s="9"/>
      <c r="G551" s="9"/>
      <c r="H551" s="9"/>
    </row>
    <row r="552" spans="2:8" ht="15.75">
      <c r="B552" s="8"/>
      <c r="C552" s="9"/>
      <c r="D552" s="10"/>
      <c r="E552" s="9"/>
      <c r="F552" s="9"/>
      <c r="G552" s="9"/>
      <c r="H552" s="9"/>
    </row>
    <row r="553" spans="2:8" ht="15.75">
      <c r="B553" s="8"/>
      <c r="C553" s="9"/>
      <c r="D553" s="10"/>
      <c r="E553" s="9"/>
      <c r="F553" s="9"/>
      <c r="G553" s="9"/>
      <c r="H553" s="9"/>
    </row>
    <row r="554" spans="2:8" ht="15.75">
      <c r="B554" s="8"/>
      <c r="C554" s="9"/>
      <c r="D554" s="10"/>
      <c r="E554" s="9"/>
      <c r="F554" s="9"/>
      <c r="G554" s="9"/>
      <c r="H554" s="9"/>
    </row>
    <row r="555" spans="2:8" ht="15.75">
      <c r="B555" s="8"/>
      <c r="C555" s="9"/>
      <c r="D555" s="10"/>
      <c r="E555" s="9"/>
      <c r="F555" s="9"/>
      <c r="G555" s="9"/>
      <c r="H555" s="9"/>
    </row>
    <row r="556" spans="2:8" ht="15.75">
      <c r="B556" s="8"/>
      <c r="C556" s="9"/>
      <c r="D556" s="10"/>
      <c r="E556" s="9"/>
      <c r="F556" s="9"/>
      <c r="G556" s="9"/>
      <c r="H556" s="9"/>
    </row>
    <row r="557" spans="2:8" ht="15.75">
      <c r="B557" s="8"/>
      <c r="C557" s="9"/>
      <c r="D557" s="10"/>
      <c r="E557" s="9"/>
      <c r="F557" s="9"/>
      <c r="G557" s="9"/>
      <c r="H557" s="9"/>
    </row>
    <row r="558" spans="2:8" ht="15.75">
      <c r="B558" s="8"/>
      <c r="C558" s="9"/>
      <c r="D558" s="10"/>
      <c r="E558" s="9"/>
      <c r="F558" s="9"/>
      <c r="G558" s="9"/>
      <c r="H558" s="9"/>
    </row>
    <row r="559" spans="2:8" ht="15.75">
      <c r="B559" s="8"/>
      <c r="C559" s="9"/>
      <c r="D559" s="10"/>
      <c r="E559" s="9"/>
      <c r="F559" s="9"/>
      <c r="G559" s="9"/>
      <c r="H559" s="9"/>
    </row>
    <row r="560" spans="2:8" ht="15.75">
      <c r="B560" s="8"/>
      <c r="C560" s="9"/>
      <c r="D560" s="10"/>
      <c r="E560" s="9"/>
      <c r="F560" s="9"/>
      <c r="G560" s="9"/>
      <c r="H560" s="9"/>
    </row>
    <row r="561" spans="2:8" ht="15.75">
      <c r="B561" s="8"/>
      <c r="C561" s="9"/>
      <c r="D561" s="10"/>
      <c r="E561" s="9"/>
      <c r="F561" s="9"/>
      <c r="G561" s="9"/>
      <c r="H561" s="9"/>
    </row>
    <row r="562" spans="2:8" ht="15.75">
      <c r="B562" s="8"/>
      <c r="C562" s="9"/>
      <c r="D562" s="10"/>
      <c r="E562" s="9"/>
      <c r="F562" s="9"/>
      <c r="G562" s="9"/>
      <c r="H562" s="9"/>
    </row>
    <row r="563" spans="2:8" ht="15.75">
      <c r="B563" s="8"/>
      <c r="C563" s="9"/>
      <c r="D563" s="10"/>
      <c r="E563" s="9"/>
      <c r="F563" s="9"/>
      <c r="G563" s="9"/>
      <c r="H563" s="9"/>
    </row>
    <row r="564" spans="2:8" ht="15.75">
      <c r="B564" s="8"/>
      <c r="C564" s="9"/>
      <c r="D564" s="10"/>
      <c r="E564" s="9"/>
      <c r="F564" s="9"/>
      <c r="G564" s="9"/>
      <c r="H564" s="9"/>
    </row>
    <row r="565" spans="2:8" ht="15.75">
      <c r="B565" s="8"/>
      <c r="C565" s="9"/>
      <c r="D565" s="10"/>
      <c r="E565" s="9"/>
      <c r="F565" s="9"/>
      <c r="G565" s="9"/>
      <c r="H565" s="9"/>
    </row>
    <row r="566" spans="2:8" ht="15.75">
      <c r="B566" s="8"/>
      <c r="C566" s="9"/>
      <c r="D566" s="10"/>
      <c r="E566" s="9"/>
      <c r="F566" s="9"/>
      <c r="G566" s="9"/>
      <c r="H566" s="9"/>
    </row>
    <row r="567" spans="2:8" ht="15.75">
      <c r="B567" s="8"/>
      <c r="C567" s="9"/>
      <c r="D567" s="10"/>
      <c r="E567" s="9"/>
      <c r="F567" s="9"/>
      <c r="G567" s="9"/>
      <c r="H567" s="9"/>
    </row>
    <row r="568" spans="2:8" ht="15.75">
      <c r="B568" s="8"/>
      <c r="C568" s="9"/>
      <c r="D568" s="10"/>
      <c r="E568" s="9"/>
      <c r="F568" s="9"/>
      <c r="G568" s="9"/>
      <c r="H568" s="9"/>
    </row>
    <row r="569" spans="2:8" ht="15.75">
      <c r="B569" s="8"/>
      <c r="C569" s="9"/>
      <c r="D569" s="10"/>
      <c r="E569" s="9"/>
      <c r="F569" s="9"/>
      <c r="G569" s="9"/>
      <c r="H569" s="9"/>
    </row>
    <row r="570" spans="2:8" ht="15.75">
      <c r="B570" s="8"/>
      <c r="C570" s="9"/>
      <c r="D570" s="10"/>
      <c r="E570" s="9"/>
      <c r="F570" s="9"/>
      <c r="G570" s="9"/>
      <c r="H570" s="9"/>
    </row>
    <row r="571" spans="2:8" ht="15.75">
      <c r="B571" s="8"/>
      <c r="C571" s="9"/>
      <c r="D571" s="10"/>
      <c r="E571" s="9"/>
      <c r="F571" s="9"/>
      <c r="G571" s="9"/>
      <c r="H571" s="9"/>
    </row>
    <row r="572" spans="2:8" ht="15.75">
      <c r="B572" s="8"/>
      <c r="C572" s="9"/>
      <c r="D572" s="10"/>
      <c r="E572" s="9"/>
      <c r="F572" s="9"/>
      <c r="G572" s="9"/>
      <c r="H572" s="9"/>
    </row>
    <row r="573" spans="2:8" ht="15.75">
      <c r="B573" s="8"/>
      <c r="C573" s="9"/>
      <c r="D573" s="10"/>
      <c r="E573" s="9"/>
      <c r="F573" s="9"/>
      <c r="G573" s="9"/>
      <c r="H573" s="9"/>
    </row>
    <row r="574" spans="2:8" ht="15.75">
      <c r="B574" s="8"/>
      <c r="C574" s="9"/>
      <c r="D574" s="10"/>
      <c r="E574" s="9"/>
      <c r="F574" s="9"/>
      <c r="G574" s="9"/>
      <c r="H574" s="9"/>
    </row>
    <row r="575" spans="2:8" ht="15.75">
      <c r="B575" s="8"/>
      <c r="C575" s="9"/>
      <c r="D575" s="10"/>
      <c r="E575" s="9"/>
      <c r="F575" s="9"/>
      <c r="G575" s="9"/>
      <c r="H575" s="9"/>
    </row>
    <row r="576" spans="2:8" ht="15.75">
      <c r="B576" s="8"/>
      <c r="C576" s="9"/>
      <c r="D576" s="10"/>
      <c r="E576" s="9"/>
      <c r="F576" s="9"/>
      <c r="G576" s="9"/>
      <c r="H576" s="9"/>
    </row>
    <row r="577" spans="2:8" ht="15.75">
      <c r="B577" s="8"/>
      <c r="C577" s="9"/>
      <c r="D577" s="10"/>
      <c r="E577" s="9"/>
      <c r="F577" s="9"/>
      <c r="G577" s="9"/>
      <c r="H577" s="9"/>
    </row>
    <row r="578" spans="2:8" ht="15.75">
      <c r="B578" s="8"/>
      <c r="C578" s="9"/>
      <c r="D578" s="10"/>
      <c r="E578" s="9"/>
      <c r="F578" s="9"/>
      <c r="G578" s="9"/>
      <c r="H578" s="9"/>
    </row>
    <row r="579" spans="2:8" ht="15.75">
      <c r="B579" s="8"/>
      <c r="C579" s="9"/>
      <c r="D579" s="10"/>
      <c r="E579" s="9"/>
      <c r="F579" s="9"/>
      <c r="G579" s="9"/>
      <c r="H579" s="9"/>
    </row>
    <row r="580" spans="2:8" ht="15.75">
      <c r="B580" s="8"/>
      <c r="C580" s="9"/>
      <c r="D580" s="10"/>
      <c r="E580" s="9"/>
      <c r="F580" s="9"/>
      <c r="G580" s="9"/>
      <c r="H580" s="9"/>
    </row>
    <row r="581" spans="2:8" ht="15.75">
      <c r="B581" s="8"/>
      <c r="C581" s="9"/>
      <c r="D581" s="10"/>
      <c r="E581" s="9"/>
      <c r="F581" s="9"/>
      <c r="G581" s="9"/>
      <c r="H581" s="9"/>
    </row>
    <row r="582" spans="2:8" ht="15.75">
      <c r="B582" s="8"/>
      <c r="C582" s="9"/>
      <c r="D582" s="10"/>
      <c r="E582" s="9"/>
      <c r="F582" s="9"/>
      <c r="G582" s="9"/>
      <c r="H582" s="9"/>
    </row>
    <row r="583" spans="2:8" ht="15.75">
      <c r="B583" s="8"/>
      <c r="C583" s="9"/>
      <c r="D583" s="10"/>
      <c r="E583" s="9"/>
      <c r="F583" s="9"/>
      <c r="G583" s="9"/>
      <c r="H583" s="9"/>
    </row>
    <row r="584" spans="2:8" ht="15.75">
      <c r="B584" s="8"/>
      <c r="C584" s="9"/>
      <c r="D584" s="10"/>
      <c r="E584" s="9"/>
      <c r="F584" s="9"/>
      <c r="G584" s="9"/>
      <c r="H584" s="9"/>
    </row>
    <row r="585" spans="2:8" ht="15.75">
      <c r="B585" s="8"/>
      <c r="C585" s="9"/>
      <c r="D585" s="10"/>
      <c r="E585" s="9"/>
      <c r="F585" s="9"/>
      <c r="G585" s="9"/>
      <c r="H585" s="9"/>
    </row>
    <row r="586" spans="2:8" ht="15.75">
      <c r="B586" s="8"/>
      <c r="C586" s="9"/>
      <c r="D586" s="10"/>
      <c r="E586" s="9"/>
      <c r="F586" s="9"/>
      <c r="G586" s="9"/>
      <c r="H586" s="9"/>
    </row>
    <row r="587" spans="2:8" ht="15.75">
      <c r="B587" s="8"/>
      <c r="C587" s="9"/>
      <c r="D587" s="10"/>
      <c r="E587" s="9"/>
      <c r="F587" s="9"/>
      <c r="G587" s="9"/>
      <c r="H587" s="9"/>
    </row>
    <row r="588" spans="2:8" ht="15.75">
      <c r="B588" s="8"/>
      <c r="C588" s="9"/>
      <c r="D588" s="10"/>
      <c r="E588" s="9"/>
      <c r="F588" s="9"/>
      <c r="G588" s="9"/>
      <c r="H588" s="9"/>
    </row>
    <row r="589" spans="2:8" ht="15.75">
      <c r="B589" s="8"/>
      <c r="C589" s="9"/>
      <c r="D589" s="10"/>
      <c r="E589" s="9"/>
      <c r="F589" s="9"/>
      <c r="G589" s="9"/>
      <c r="H589" s="9"/>
    </row>
    <row r="590" spans="2:8" ht="15.75">
      <c r="B590" s="8"/>
      <c r="C590" s="9"/>
      <c r="D590" s="10"/>
      <c r="E590" s="9"/>
      <c r="F590" s="9"/>
      <c r="G590" s="9"/>
      <c r="H590" s="9"/>
    </row>
    <row r="591" spans="2:8" ht="15.75">
      <c r="B591" s="8"/>
      <c r="C591" s="9"/>
      <c r="D591" s="10"/>
      <c r="E591" s="9"/>
      <c r="F591" s="9"/>
      <c r="G591" s="9"/>
      <c r="H591" s="9"/>
    </row>
    <row r="592" spans="2:8" ht="15.75">
      <c r="B592" s="8"/>
      <c r="C592" s="9"/>
      <c r="D592" s="10"/>
      <c r="E592" s="9"/>
      <c r="F592" s="9"/>
      <c r="G592" s="9"/>
      <c r="H592" s="9"/>
    </row>
    <row r="593" spans="2:8" ht="15.75">
      <c r="B593" s="8"/>
      <c r="C593" s="9"/>
      <c r="D593" s="10"/>
      <c r="E593" s="9"/>
      <c r="F593" s="9"/>
      <c r="G593" s="9"/>
      <c r="H593" s="9"/>
    </row>
    <row r="594" spans="2:8" ht="15.75">
      <c r="B594" s="8"/>
      <c r="C594" s="9"/>
      <c r="D594" s="10"/>
      <c r="E594" s="9"/>
      <c r="F594" s="9"/>
      <c r="G594" s="9"/>
      <c r="H594" s="9"/>
    </row>
    <row r="595" spans="2:8" ht="15.75">
      <c r="B595" s="8"/>
      <c r="C595" s="9"/>
      <c r="D595" s="10"/>
      <c r="E595" s="9"/>
      <c r="F595" s="9"/>
      <c r="G595" s="9"/>
      <c r="H595" s="9"/>
    </row>
    <row r="596" spans="2:8" ht="15.75">
      <c r="B596" s="8"/>
      <c r="C596" s="9"/>
      <c r="D596" s="10"/>
      <c r="E596" s="9"/>
      <c r="F596" s="9"/>
      <c r="G596" s="9"/>
      <c r="H596" s="9"/>
    </row>
    <row r="597" spans="2:8" ht="15.75">
      <c r="B597" s="8"/>
      <c r="C597" s="9"/>
      <c r="D597" s="10"/>
      <c r="E597" s="9"/>
      <c r="F597" s="9"/>
      <c r="G597" s="9"/>
      <c r="H597" s="9"/>
    </row>
    <row r="598" spans="2:8" ht="15.75">
      <c r="B598" s="8"/>
      <c r="C598" s="9"/>
      <c r="D598" s="10"/>
      <c r="E598" s="9"/>
      <c r="F598" s="9"/>
      <c r="G598" s="9"/>
      <c r="H598" s="9"/>
    </row>
    <row r="599" spans="2:8" ht="15.75">
      <c r="B599" s="8"/>
      <c r="C599" s="9"/>
      <c r="D599" s="10"/>
      <c r="E599" s="9"/>
      <c r="F599" s="9"/>
      <c r="G599" s="9"/>
      <c r="H599" s="9"/>
    </row>
    <row r="600" spans="2:8" ht="15.75">
      <c r="B600" s="8"/>
      <c r="C600" s="9"/>
      <c r="D600" s="10"/>
      <c r="E600" s="9"/>
      <c r="F600" s="9"/>
      <c r="G600" s="9"/>
      <c r="H600" s="9"/>
    </row>
    <row r="601" spans="2:8" ht="15.75">
      <c r="B601" s="8"/>
      <c r="C601" s="9"/>
      <c r="D601" s="10"/>
      <c r="E601" s="9"/>
      <c r="F601" s="9"/>
      <c r="G601" s="9"/>
      <c r="H601" s="9"/>
    </row>
    <row r="602" spans="2:8" ht="15.75">
      <c r="B602" s="8"/>
      <c r="C602" s="9"/>
      <c r="D602" s="10"/>
      <c r="E602" s="9"/>
      <c r="F602" s="9"/>
      <c r="G602" s="9"/>
      <c r="H602" s="9"/>
    </row>
    <row r="603" spans="2:8" ht="15.75">
      <c r="B603" s="8"/>
      <c r="C603" s="9"/>
      <c r="D603" s="10"/>
      <c r="E603" s="9"/>
      <c r="F603" s="9"/>
      <c r="G603" s="9"/>
      <c r="H603" s="9"/>
    </row>
    <row r="604" spans="2:8" ht="15.75">
      <c r="B604" s="8"/>
      <c r="C604" s="9"/>
      <c r="D604" s="10"/>
      <c r="E604" s="9"/>
      <c r="F604" s="9"/>
      <c r="G604" s="9"/>
      <c r="H604" s="9"/>
    </row>
    <row r="605" spans="2:8" ht="15.75">
      <c r="B605" s="8"/>
      <c r="C605" s="9"/>
      <c r="D605" s="10"/>
      <c r="E605" s="9"/>
      <c r="F605" s="9"/>
      <c r="G605" s="9"/>
      <c r="H605" s="9"/>
    </row>
    <row r="606" spans="2:8" ht="15.75">
      <c r="B606" s="8"/>
      <c r="C606" s="9"/>
      <c r="D606" s="10"/>
      <c r="E606" s="9"/>
      <c r="F606" s="9"/>
      <c r="G606" s="9"/>
      <c r="H606" s="9"/>
    </row>
    <row r="607" spans="2:8" ht="15.75">
      <c r="B607" s="8"/>
      <c r="C607" s="9"/>
      <c r="D607" s="10"/>
      <c r="E607" s="9"/>
      <c r="F607" s="9"/>
      <c r="G607" s="9"/>
      <c r="H607" s="9"/>
    </row>
    <row r="608" spans="2:8" ht="15.75">
      <c r="B608" s="8"/>
      <c r="C608" s="9"/>
      <c r="D608" s="10"/>
      <c r="E608" s="9"/>
      <c r="F608" s="9"/>
      <c r="G608" s="9"/>
      <c r="H608" s="9"/>
    </row>
    <row r="609" spans="2:8" ht="15.75">
      <c r="B609" s="8"/>
      <c r="C609" s="9"/>
      <c r="D609" s="10"/>
      <c r="E609" s="9"/>
      <c r="F609" s="9"/>
      <c r="G609" s="9"/>
      <c r="H609" s="9"/>
    </row>
    <row r="610" spans="2:8" ht="15.75">
      <c r="B610" s="8"/>
      <c r="C610" s="9"/>
      <c r="D610" s="10"/>
      <c r="E610" s="9"/>
      <c r="F610" s="9"/>
      <c r="G610" s="9"/>
      <c r="H610" s="9"/>
    </row>
    <row r="611" spans="2:8" ht="15.75">
      <c r="B611" s="8"/>
      <c r="C611" s="9"/>
      <c r="D611" s="10"/>
      <c r="E611" s="9"/>
      <c r="F611" s="9"/>
      <c r="G611" s="9"/>
      <c r="H611" s="9"/>
    </row>
    <row r="612" spans="2:8" ht="15.75">
      <c r="B612" s="8"/>
      <c r="C612" s="9"/>
      <c r="D612" s="10"/>
      <c r="E612" s="9"/>
      <c r="F612" s="9"/>
      <c r="G612" s="9"/>
      <c r="H612" s="9"/>
    </row>
    <row r="613" spans="2:8" ht="15.75">
      <c r="B613" s="8"/>
      <c r="C613" s="9"/>
      <c r="D613" s="10"/>
      <c r="E613" s="9"/>
      <c r="F613" s="9"/>
      <c r="G613" s="9"/>
      <c r="H613" s="9"/>
    </row>
    <row r="614" spans="2:8" ht="15.75">
      <c r="B614" s="8"/>
      <c r="C614" s="9"/>
      <c r="D614" s="10"/>
      <c r="E614" s="9"/>
      <c r="F614" s="9"/>
      <c r="G614" s="9"/>
      <c r="H614" s="9"/>
    </row>
    <row r="615" spans="2:8" ht="15.75">
      <c r="B615" s="8"/>
      <c r="C615" s="9"/>
      <c r="D615" s="10"/>
      <c r="E615" s="9"/>
      <c r="F615" s="9"/>
      <c r="G615" s="9"/>
      <c r="H615" s="9"/>
    </row>
    <row r="616" spans="2:8" ht="15.75">
      <c r="B616" s="8"/>
      <c r="C616" s="9"/>
      <c r="D616" s="10"/>
      <c r="E616" s="9"/>
      <c r="F616" s="9"/>
      <c r="G616" s="9"/>
      <c r="H616" s="9"/>
    </row>
    <row r="617" spans="2:8" ht="15.75">
      <c r="B617" s="8"/>
      <c r="C617" s="9"/>
      <c r="D617" s="10"/>
      <c r="E617" s="9"/>
      <c r="F617" s="9"/>
      <c r="G617" s="9"/>
      <c r="H617" s="9"/>
    </row>
    <row r="618" spans="2:8" ht="15.75">
      <c r="B618" s="8"/>
      <c r="C618" s="9"/>
      <c r="D618" s="10"/>
      <c r="E618" s="9"/>
      <c r="F618" s="9"/>
      <c r="G618" s="9"/>
      <c r="H618" s="9"/>
    </row>
    <row r="619" spans="2:8" ht="15.75">
      <c r="B619" s="8"/>
      <c r="C619" s="9"/>
      <c r="D619" s="10"/>
      <c r="E619" s="9"/>
      <c r="F619" s="9"/>
      <c r="G619" s="9"/>
      <c r="H619" s="9"/>
    </row>
    <row r="620" spans="2:8" ht="15.75">
      <c r="B620" s="8"/>
      <c r="C620" s="9"/>
      <c r="D620" s="10"/>
      <c r="E620" s="9"/>
      <c r="F620" s="9"/>
      <c r="G620" s="9"/>
      <c r="H620" s="9"/>
    </row>
    <row r="621" spans="1:8" ht="15.75">
      <c r="A621" s="1"/>
      <c r="B621" s="8"/>
      <c r="C621" s="9"/>
      <c r="D621" s="10"/>
      <c r="E621" s="9"/>
      <c r="F621" s="9"/>
      <c r="G621" s="9"/>
      <c r="H621" s="9"/>
    </row>
    <row r="622" spans="1:8" s="4" customFormat="1" ht="16.5">
      <c r="A622" s="36"/>
      <c r="B622" s="8"/>
      <c r="C622" s="9"/>
      <c r="D622" s="10"/>
      <c r="E622" s="9"/>
      <c r="F622" s="9"/>
      <c r="G622" s="9"/>
      <c r="H622" s="9"/>
    </row>
    <row r="623" spans="2:8" ht="15.75">
      <c r="B623" s="8"/>
      <c r="C623" s="9"/>
      <c r="D623" s="10"/>
      <c r="E623" s="9"/>
      <c r="F623" s="9"/>
      <c r="G623" s="9"/>
      <c r="H623" s="9"/>
    </row>
    <row r="624" spans="2:8" ht="15.75">
      <c r="B624" s="8"/>
      <c r="C624" s="9"/>
      <c r="D624" s="10"/>
      <c r="E624" s="9"/>
      <c r="F624" s="9"/>
      <c r="G624" s="9"/>
      <c r="H624" s="9"/>
    </row>
    <row r="625" spans="2:8" ht="15.75">
      <c r="B625" s="8"/>
      <c r="C625" s="9"/>
      <c r="D625" s="10"/>
      <c r="E625" s="9"/>
      <c r="F625" s="9"/>
      <c r="G625" s="9"/>
      <c r="H625" s="9"/>
    </row>
    <row r="626" spans="2:8" ht="15.75">
      <c r="B626" s="8"/>
      <c r="C626" s="9"/>
      <c r="D626" s="10"/>
      <c r="E626" s="9"/>
      <c r="F626" s="9"/>
      <c r="G626" s="9"/>
      <c r="H626" s="9"/>
    </row>
    <row r="627" spans="2:8" ht="15.75">
      <c r="B627" s="8"/>
      <c r="C627" s="9"/>
      <c r="D627" s="10"/>
      <c r="E627" s="9"/>
      <c r="F627" s="9"/>
      <c r="G627" s="9"/>
      <c r="H627" s="9"/>
    </row>
    <row r="628" spans="2:8" ht="15.75">
      <c r="B628" s="8"/>
      <c r="C628" s="9"/>
      <c r="D628" s="10"/>
      <c r="E628" s="9"/>
      <c r="F628" s="9"/>
      <c r="G628" s="9"/>
      <c r="H628" s="9"/>
    </row>
    <row r="629" spans="2:8" ht="15.75">
      <c r="B629" s="8"/>
      <c r="C629" s="9"/>
      <c r="D629" s="10"/>
      <c r="E629" s="9"/>
      <c r="F629" s="9"/>
      <c r="G629" s="9"/>
      <c r="H629" s="9"/>
    </row>
    <row r="630" spans="2:8" ht="15.75">
      <c r="B630" s="8"/>
      <c r="C630" s="9"/>
      <c r="D630" s="10"/>
      <c r="E630" s="9"/>
      <c r="F630" s="9"/>
      <c r="G630" s="9"/>
      <c r="H630" s="9"/>
    </row>
    <row r="631" spans="2:8" ht="15.75">
      <c r="B631" s="8"/>
      <c r="C631" s="9"/>
      <c r="D631" s="10"/>
      <c r="E631" s="9"/>
      <c r="F631" s="9"/>
      <c r="G631" s="9"/>
      <c r="H631" s="9"/>
    </row>
    <row r="632" spans="2:8" ht="15.75">
      <c r="B632" s="8"/>
      <c r="C632" s="9"/>
      <c r="D632" s="10"/>
      <c r="E632" s="9"/>
      <c r="F632" s="9"/>
      <c r="G632" s="9"/>
      <c r="H632" s="9"/>
    </row>
    <row r="633" spans="2:8" ht="15.75">
      <c r="B633" s="8"/>
      <c r="C633" s="9"/>
      <c r="D633" s="10"/>
      <c r="E633" s="9"/>
      <c r="F633" s="9"/>
      <c r="G633" s="9"/>
      <c r="H633" s="9"/>
    </row>
    <row r="634" spans="2:8" ht="15.75">
      <c r="B634" s="8"/>
      <c r="C634" s="9"/>
      <c r="D634" s="10"/>
      <c r="E634" s="9"/>
      <c r="F634" s="9"/>
      <c r="G634" s="9"/>
      <c r="H634" s="9"/>
    </row>
    <row r="635" spans="2:8" ht="15.75">
      <c r="B635" s="8"/>
      <c r="C635" s="9"/>
      <c r="D635" s="10"/>
      <c r="E635" s="9"/>
      <c r="F635" s="9"/>
      <c r="G635" s="9"/>
      <c r="H635" s="9"/>
    </row>
    <row r="636" spans="2:8" ht="15.75">
      <c r="B636" s="8"/>
      <c r="C636" s="9"/>
      <c r="D636" s="10"/>
      <c r="E636" s="9"/>
      <c r="F636" s="9"/>
      <c r="G636" s="9"/>
      <c r="H636" s="9"/>
    </row>
    <row r="637" spans="2:8" ht="15.75">
      <c r="B637" s="8"/>
      <c r="C637" s="9"/>
      <c r="D637" s="10"/>
      <c r="E637" s="9"/>
      <c r="F637" s="9"/>
      <c r="G637" s="9"/>
      <c r="H637" s="9"/>
    </row>
    <row r="638" spans="2:8" ht="15.75">
      <c r="B638" s="8"/>
      <c r="C638" s="9"/>
      <c r="D638" s="10"/>
      <c r="E638" s="9"/>
      <c r="F638" s="9"/>
      <c r="G638" s="9"/>
      <c r="H638" s="9"/>
    </row>
    <row r="639" spans="2:8" ht="15.75">
      <c r="B639" s="8"/>
      <c r="C639" s="9"/>
      <c r="D639" s="10"/>
      <c r="E639" s="9"/>
      <c r="F639" s="9"/>
      <c r="G639" s="9"/>
      <c r="H639" s="9"/>
    </row>
    <row r="640" spans="2:8" ht="15.75">
      <c r="B640" s="8"/>
      <c r="C640" s="9"/>
      <c r="D640" s="10"/>
      <c r="E640" s="9"/>
      <c r="F640" s="9"/>
      <c r="G640" s="9"/>
      <c r="H640" s="9"/>
    </row>
    <row r="641" spans="2:8" ht="15.75">
      <c r="B641" s="8"/>
      <c r="C641" s="9"/>
      <c r="D641" s="10"/>
      <c r="E641" s="9"/>
      <c r="F641" s="9"/>
      <c r="G641" s="9"/>
      <c r="H641" s="9"/>
    </row>
    <row r="642" spans="2:8" ht="15.75">
      <c r="B642" s="8"/>
      <c r="C642" s="9"/>
      <c r="D642" s="10"/>
      <c r="E642" s="9"/>
      <c r="F642" s="9"/>
      <c r="G642" s="9"/>
      <c r="H642" s="9"/>
    </row>
    <row r="643" spans="2:8" ht="15.75">
      <c r="B643" s="8"/>
      <c r="C643" s="9"/>
      <c r="D643" s="10"/>
      <c r="E643" s="9"/>
      <c r="F643" s="9"/>
      <c r="G643" s="9"/>
      <c r="H643" s="9"/>
    </row>
    <row r="644" spans="2:8" ht="15.75">
      <c r="B644" s="8"/>
      <c r="C644" s="9"/>
      <c r="D644" s="10"/>
      <c r="E644" s="9"/>
      <c r="F644" s="9"/>
      <c r="G644" s="9"/>
      <c r="H644" s="9"/>
    </row>
    <row r="645" spans="2:8" ht="15.75">
      <c r="B645" s="8"/>
      <c r="C645" s="9"/>
      <c r="D645" s="10"/>
      <c r="E645" s="9"/>
      <c r="F645" s="9"/>
      <c r="G645" s="9"/>
      <c r="H645" s="9"/>
    </row>
    <row r="646" spans="2:8" ht="15.75">
      <c r="B646" s="8"/>
      <c r="C646" s="9"/>
      <c r="D646" s="10"/>
      <c r="E646" s="9"/>
      <c r="F646" s="9"/>
      <c r="G646" s="9"/>
      <c r="H646" s="9"/>
    </row>
    <row r="647" spans="2:8" ht="15.75">
      <c r="B647" s="8"/>
      <c r="C647" s="9"/>
      <c r="D647" s="10"/>
      <c r="E647" s="9"/>
      <c r="F647" s="9"/>
      <c r="G647" s="9"/>
      <c r="H647" s="9"/>
    </row>
    <row r="648" spans="2:8" ht="15.75">
      <c r="B648" s="8"/>
      <c r="C648" s="9"/>
      <c r="D648" s="10"/>
      <c r="E648" s="9"/>
      <c r="F648" s="9"/>
      <c r="G648" s="9"/>
      <c r="H648" s="9"/>
    </row>
    <row r="649" spans="2:8" ht="15.75">
      <c r="B649" s="8"/>
      <c r="C649" s="9"/>
      <c r="D649" s="10"/>
      <c r="E649" s="9"/>
      <c r="F649" s="9"/>
      <c r="G649" s="9"/>
      <c r="H649" s="9"/>
    </row>
    <row r="650" spans="2:8" ht="15.75">
      <c r="B650" s="8"/>
      <c r="C650" s="9"/>
      <c r="D650" s="10"/>
      <c r="E650" s="9"/>
      <c r="F650" s="9"/>
      <c r="G650" s="9"/>
      <c r="H650" s="9"/>
    </row>
    <row r="651" spans="2:8" ht="15.75">
      <c r="B651" s="8"/>
      <c r="C651" s="9"/>
      <c r="D651" s="10"/>
      <c r="E651" s="9"/>
      <c r="F651" s="9"/>
      <c r="G651" s="9"/>
      <c r="H651" s="9"/>
    </row>
    <row r="652" spans="2:8" ht="15.75">
      <c r="B652" s="8"/>
      <c r="C652" s="9"/>
      <c r="D652" s="10"/>
      <c r="E652" s="9"/>
      <c r="F652" s="9"/>
      <c r="G652" s="9"/>
      <c r="H652" s="9"/>
    </row>
    <row r="653" spans="2:8" ht="15.75">
      <c r="B653" s="8"/>
      <c r="C653" s="9"/>
      <c r="D653" s="10"/>
      <c r="E653" s="9"/>
      <c r="F653" s="9"/>
      <c r="G653" s="9"/>
      <c r="H653" s="9"/>
    </row>
    <row r="654" spans="2:8" ht="15.75">
      <c r="B654" s="8"/>
      <c r="C654" s="9"/>
      <c r="D654" s="10"/>
      <c r="E654" s="9"/>
      <c r="F654" s="9"/>
      <c r="G654" s="9"/>
      <c r="H654" s="9"/>
    </row>
    <row r="655" spans="2:8" ht="15.75">
      <c r="B655" s="8"/>
      <c r="C655" s="9"/>
      <c r="D655" s="10"/>
      <c r="E655" s="9"/>
      <c r="F655" s="9"/>
      <c r="G655" s="9"/>
      <c r="H655" s="9"/>
    </row>
    <row r="656" spans="2:8" ht="15.75">
      <c r="B656" s="8"/>
      <c r="C656" s="9"/>
      <c r="D656" s="10"/>
      <c r="E656" s="9"/>
      <c r="F656" s="9"/>
      <c r="G656" s="9"/>
      <c r="H656" s="9"/>
    </row>
    <row r="657" spans="2:8" ht="15.75">
      <c r="B657" s="8"/>
      <c r="C657" s="9"/>
      <c r="D657" s="10"/>
      <c r="E657" s="9"/>
      <c r="F657" s="9"/>
      <c r="G657" s="9"/>
      <c r="H657" s="9"/>
    </row>
    <row r="658" spans="2:8" ht="15.75">
      <c r="B658" s="8"/>
      <c r="C658" s="9"/>
      <c r="D658" s="10"/>
      <c r="E658" s="9"/>
      <c r="F658" s="9"/>
      <c r="G658" s="9"/>
      <c r="H658" s="9"/>
    </row>
    <row r="659" spans="2:8" ht="15.75">
      <c r="B659" s="8"/>
      <c r="C659" s="9"/>
      <c r="D659" s="10"/>
      <c r="E659" s="9"/>
      <c r="F659" s="9"/>
      <c r="G659" s="9"/>
      <c r="H659" s="9"/>
    </row>
    <row r="660" spans="2:8" ht="15.75">
      <c r="B660" s="8"/>
      <c r="C660" s="9"/>
      <c r="D660" s="10"/>
      <c r="E660" s="9"/>
      <c r="F660" s="9"/>
      <c r="G660" s="9"/>
      <c r="H660" s="9"/>
    </row>
    <row r="661" spans="2:8" ht="15.75">
      <c r="B661" s="8"/>
      <c r="C661" s="9"/>
      <c r="D661" s="10"/>
      <c r="E661" s="9"/>
      <c r="F661" s="9"/>
      <c r="G661" s="9"/>
      <c r="H661" s="9"/>
    </row>
    <row r="662" spans="2:8" ht="15.75">
      <c r="B662" s="8"/>
      <c r="C662" s="9"/>
      <c r="D662" s="10"/>
      <c r="E662" s="9"/>
      <c r="F662" s="9"/>
      <c r="G662" s="9"/>
      <c r="H662" s="9"/>
    </row>
    <row r="663" spans="2:8" ht="15.75">
      <c r="B663" s="8"/>
      <c r="C663" s="9"/>
      <c r="D663" s="10"/>
      <c r="E663" s="9"/>
      <c r="F663" s="9"/>
      <c r="G663" s="9"/>
      <c r="H663" s="9"/>
    </row>
    <row r="664" spans="2:8" ht="15.75">
      <c r="B664" s="8"/>
      <c r="C664" s="9"/>
      <c r="D664" s="10"/>
      <c r="E664" s="9"/>
      <c r="F664" s="9"/>
      <c r="G664" s="9"/>
      <c r="H664" s="9"/>
    </row>
    <row r="665" spans="2:8" ht="15.75">
      <c r="B665" s="8"/>
      <c r="C665" s="9"/>
      <c r="D665" s="10"/>
      <c r="E665" s="9"/>
      <c r="F665" s="9"/>
      <c r="G665" s="9"/>
      <c r="H665" s="9"/>
    </row>
    <row r="666" spans="2:8" ht="15.75">
      <c r="B666" s="8"/>
      <c r="C666" s="9"/>
      <c r="D666" s="10"/>
      <c r="E666" s="9"/>
      <c r="F666" s="9"/>
      <c r="G666" s="9"/>
      <c r="H666" s="9"/>
    </row>
    <row r="667" spans="2:8" ht="15.75">
      <c r="B667" s="8"/>
      <c r="C667" s="9"/>
      <c r="D667" s="10"/>
      <c r="E667" s="9"/>
      <c r="F667" s="9"/>
      <c r="G667" s="9"/>
      <c r="H667" s="9"/>
    </row>
    <row r="668" spans="2:8" ht="15.75">
      <c r="B668" s="8"/>
      <c r="C668" s="9"/>
      <c r="D668" s="10"/>
      <c r="E668" s="9"/>
      <c r="F668" s="9"/>
      <c r="G668" s="9"/>
      <c r="H668" s="9"/>
    </row>
    <row r="669" spans="2:8" ht="15.75">
      <c r="B669" s="8"/>
      <c r="C669" s="9"/>
      <c r="D669" s="10"/>
      <c r="E669" s="9"/>
      <c r="F669" s="9"/>
      <c r="G669" s="9"/>
      <c r="H669" s="9"/>
    </row>
    <row r="670" spans="2:8" ht="15.75">
      <c r="B670" s="8"/>
      <c r="C670" s="9"/>
      <c r="D670" s="10"/>
      <c r="E670" s="9"/>
      <c r="F670" s="9"/>
      <c r="G670" s="9"/>
      <c r="H670" s="9"/>
    </row>
    <row r="671" spans="2:8" ht="15.75">
      <c r="B671" s="8"/>
      <c r="C671" s="9"/>
      <c r="D671" s="10"/>
      <c r="E671" s="9"/>
      <c r="F671" s="9"/>
      <c r="G671" s="9"/>
      <c r="H671" s="9"/>
    </row>
    <row r="672" spans="2:8" ht="15.75">
      <c r="B672" s="8"/>
      <c r="C672" s="9"/>
      <c r="D672" s="10"/>
      <c r="E672" s="9"/>
      <c r="F672" s="9"/>
      <c r="G672" s="9"/>
      <c r="H672" s="9"/>
    </row>
    <row r="673" spans="2:8" ht="15.75">
      <c r="B673" s="8"/>
      <c r="C673" s="9"/>
      <c r="D673" s="10"/>
      <c r="E673" s="9"/>
      <c r="F673" s="9"/>
      <c r="G673" s="9"/>
      <c r="H673" s="9"/>
    </row>
    <row r="674" spans="2:8" ht="15.75">
      <c r="B674" s="8"/>
      <c r="C674" s="9"/>
      <c r="D674" s="10"/>
      <c r="E674" s="9"/>
      <c r="F674" s="9"/>
      <c r="G674" s="9"/>
      <c r="H674" s="9"/>
    </row>
    <row r="675" spans="2:8" ht="15.75">
      <c r="B675" s="8"/>
      <c r="C675" s="9"/>
      <c r="D675" s="10"/>
      <c r="E675" s="9"/>
      <c r="F675" s="9"/>
      <c r="G675" s="9"/>
      <c r="H675" s="9"/>
    </row>
    <row r="676" spans="2:8" ht="15.75">
      <c r="B676" s="8"/>
      <c r="C676" s="9"/>
      <c r="D676" s="10"/>
      <c r="E676" s="9"/>
      <c r="F676" s="9"/>
      <c r="G676" s="9"/>
      <c r="H676" s="9"/>
    </row>
    <row r="677" spans="2:8" ht="15.75">
      <c r="B677" s="8"/>
      <c r="C677" s="9"/>
      <c r="D677" s="10"/>
      <c r="E677" s="9"/>
      <c r="F677" s="9"/>
      <c r="G677" s="9"/>
      <c r="H677" s="9"/>
    </row>
    <row r="678" spans="2:8" ht="15.75">
      <c r="B678" s="8"/>
      <c r="C678" s="9"/>
      <c r="D678" s="10"/>
      <c r="E678" s="9"/>
      <c r="F678" s="9"/>
      <c r="G678" s="9"/>
      <c r="H678" s="9"/>
    </row>
    <row r="679" spans="2:8" ht="15.75">
      <c r="B679" s="8"/>
      <c r="C679" s="9"/>
      <c r="D679" s="10"/>
      <c r="E679" s="9"/>
      <c r="F679" s="9"/>
      <c r="G679" s="9"/>
      <c r="H679" s="9"/>
    </row>
    <row r="680" spans="2:8" ht="15.75">
      <c r="B680" s="8"/>
      <c r="C680" s="9"/>
      <c r="D680" s="10"/>
      <c r="E680" s="9"/>
      <c r="F680" s="9"/>
      <c r="G680" s="9"/>
      <c r="H680" s="9"/>
    </row>
    <row r="681" spans="2:8" ht="15.75">
      <c r="B681" s="8"/>
      <c r="C681" s="9"/>
      <c r="D681" s="10"/>
      <c r="E681" s="9"/>
      <c r="F681" s="9"/>
      <c r="G681" s="9"/>
      <c r="H681" s="9"/>
    </row>
    <row r="682" spans="2:8" ht="15.75">
      <c r="B682" s="8"/>
      <c r="C682" s="9"/>
      <c r="D682" s="10"/>
      <c r="E682" s="9"/>
      <c r="F682" s="9"/>
      <c r="G682" s="9"/>
      <c r="H682" s="9"/>
    </row>
    <row r="683" spans="2:8" ht="15.75">
      <c r="B683" s="8"/>
      <c r="C683" s="9"/>
      <c r="D683" s="10"/>
      <c r="E683" s="9"/>
      <c r="F683" s="9"/>
      <c r="G683" s="9"/>
      <c r="H683" s="9"/>
    </row>
    <row r="684" spans="2:8" ht="15.75">
      <c r="B684" s="8"/>
      <c r="C684" s="9"/>
      <c r="D684" s="10"/>
      <c r="E684" s="9"/>
      <c r="F684" s="9"/>
      <c r="G684" s="9"/>
      <c r="H684" s="9"/>
    </row>
    <row r="685" spans="2:8" ht="15.75">
      <c r="B685" s="8"/>
      <c r="C685" s="9"/>
      <c r="D685" s="10"/>
      <c r="E685" s="9"/>
      <c r="F685" s="9"/>
      <c r="G685" s="9"/>
      <c r="H685" s="9"/>
    </row>
    <row r="686" spans="2:8" ht="15.75">
      <c r="B686" s="8"/>
      <c r="C686" s="9"/>
      <c r="D686" s="10"/>
      <c r="E686" s="9"/>
      <c r="F686" s="9"/>
      <c r="G686" s="9"/>
      <c r="H686" s="9"/>
    </row>
    <row r="687" spans="2:8" ht="15.75">
      <c r="B687" s="8"/>
      <c r="C687" s="9"/>
      <c r="D687" s="10"/>
      <c r="E687" s="9"/>
      <c r="F687" s="9"/>
      <c r="G687" s="9"/>
      <c r="H687" s="9"/>
    </row>
    <row r="688" spans="2:8" ht="15.75">
      <c r="B688" s="8"/>
      <c r="C688" s="9"/>
      <c r="D688" s="10"/>
      <c r="E688" s="9"/>
      <c r="F688" s="9"/>
      <c r="G688" s="9"/>
      <c r="H688" s="9"/>
    </row>
    <row r="689" spans="2:8" ht="15.75">
      <c r="B689" s="8"/>
      <c r="C689" s="9"/>
      <c r="D689" s="10"/>
      <c r="E689" s="9"/>
      <c r="F689" s="9"/>
      <c r="G689" s="9"/>
      <c r="H689" s="9"/>
    </row>
    <row r="690" spans="2:8" ht="15.75">
      <c r="B690" s="8"/>
      <c r="C690" s="9"/>
      <c r="D690" s="10"/>
      <c r="E690" s="9"/>
      <c r="F690" s="9"/>
      <c r="G690" s="9"/>
      <c r="H690" s="9"/>
    </row>
    <row r="691" spans="2:8" ht="15.75">
      <c r="B691" s="8"/>
      <c r="C691" s="9"/>
      <c r="D691" s="10"/>
      <c r="E691" s="9"/>
      <c r="F691" s="9"/>
      <c r="G691" s="9"/>
      <c r="H691" s="9"/>
    </row>
    <row r="692" spans="2:8" ht="15.75">
      <c r="B692" s="8"/>
      <c r="C692" s="9"/>
      <c r="D692" s="10"/>
      <c r="E692" s="9"/>
      <c r="F692" s="9"/>
      <c r="G692" s="9"/>
      <c r="H692" s="9"/>
    </row>
    <row r="693" spans="2:8" ht="15.75">
      <c r="B693" s="8"/>
      <c r="C693" s="9"/>
      <c r="D693" s="10"/>
      <c r="E693" s="9"/>
      <c r="F693" s="9"/>
      <c r="G693" s="9"/>
      <c r="H693" s="9"/>
    </row>
    <row r="694" spans="2:8" ht="15.75">
      <c r="B694" s="8"/>
      <c r="C694" s="9"/>
      <c r="D694" s="10"/>
      <c r="E694" s="9"/>
      <c r="F694" s="9"/>
      <c r="G694" s="9"/>
      <c r="H694" s="9"/>
    </row>
    <row r="695" spans="2:8" ht="15.75">
      <c r="B695" s="8"/>
      <c r="C695" s="9"/>
      <c r="D695" s="10"/>
      <c r="E695" s="9"/>
      <c r="F695" s="9"/>
      <c r="G695" s="9"/>
      <c r="H695" s="9"/>
    </row>
    <row r="696" spans="2:8" ht="15.75">
      <c r="B696" s="8"/>
      <c r="C696" s="9"/>
      <c r="D696" s="10"/>
      <c r="E696" s="9"/>
      <c r="F696" s="9"/>
      <c r="G696" s="9"/>
      <c r="H696" s="9"/>
    </row>
    <row r="697" spans="2:8" ht="15.75">
      <c r="B697" s="8"/>
      <c r="C697" s="9"/>
      <c r="D697" s="10"/>
      <c r="E697" s="9"/>
      <c r="F697" s="9"/>
      <c r="G697" s="9"/>
      <c r="H697" s="9"/>
    </row>
    <row r="698" spans="2:8" ht="15.75">
      <c r="B698" s="8"/>
      <c r="C698" s="9"/>
      <c r="D698" s="10"/>
      <c r="E698" s="9"/>
      <c r="F698" s="9"/>
      <c r="G698" s="9"/>
      <c r="H698" s="9"/>
    </row>
    <row r="699" spans="2:8" ht="15.75">
      <c r="B699" s="8"/>
      <c r="C699" s="9"/>
      <c r="D699" s="10"/>
      <c r="E699" s="9"/>
      <c r="F699" s="9"/>
      <c r="G699" s="9"/>
      <c r="H699" s="9"/>
    </row>
    <row r="700" spans="2:8" ht="15.75">
      <c r="B700" s="8"/>
      <c r="C700" s="9"/>
      <c r="D700" s="10"/>
      <c r="E700" s="9"/>
      <c r="F700" s="9"/>
      <c r="G700" s="9"/>
      <c r="H700" s="9"/>
    </row>
    <row r="701" spans="2:8" ht="15.75">
      <c r="B701" s="8"/>
      <c r="C701" s="9"/>
      <c r="D701" s="10"/>
      <c r="E701" s="9"/>
      <c r="F701" s="9"/>
      <c r="G701" s="9"/>
      <c r="H701" s="9"/>
    </row>
    <row r="702" spans="2:8" ht="15.75">
      <c r="B702" s="8"/>
      <c r="C702" s="9"/>
      <c r="D702" s="10"/>
      <c r="E702" s="9"/>
      <c r="F702" s="9"/>
      <c r="G702" s="9"/>
      <c r="H702" s="9"/>
    </row>
    <row r="703" spans="2:8" ht="15.75">
      <c r="B703" s="8"/>
      <c r="C703" s="9"/>
      <c r="D703" s="10"/>
      <c r="E703" s="9"/>
      <c r="F703" s="9"/>
      <c r="G703" s="9"/>
      <c r="H703" s="9"/>
    </row>
    <row r="704" spans="2:8" ht="15.75">
      <c r="B704" s="8"/>
      <c r="C704" s="9"/>
      <c r="D704" s="10"/>
      <c r="E704" s="9"/>
      <c r="F704" s="9"/>
      <c r="G704" s="9"/>
      <c r="H704" s="9"/>
    </row>
    <row r="705" spans="2:8" ht="15.75">
      <c r="B705" s="8"/>
      <c r="C705" s="9"/>
      <c r="D705" s="10"/>
      <c r="E705" s="9"/>
      <c r="F705" s="9"/>
      <c r="G705" s="9"/>
      <c r="H705" s="9"/>
    </row>
    <row r="706" spans="2:8" ht="15.75">
      <c r="B706" s="8"/>
      <c r="C706" s="9"/>
      <c r="D706" s="10"/>
      <c r="E706" s="9"/>
      <c r="F706" s="9"/>
      <c r="G706" s="9"/>
      <c r="H706" s="9"/>
    </row>
    <row r="707" spans="2:8" ht="15.75">
      <c r="B707" s="8"/>
      <c r="C707" s="9"/>
      <c r="D707" s="10"/>
      <c r="E707" s="9"/>
      <c r="F707" s="9"/>
      <c r="G707" s="9"/>
      <c r="H707" s="9"/>
    </row>
    <row r="708" spans="2:8" ht="15.75">
      <c r="B708" s="8"/>
      <c r="C708" s="9"/>
      <c r="D708" s="10"/>
      <c r="E708" s="9"/>
      <c r="F708" s="9"/>
      <c r="G708" s="9"/>
      <c r="H708" s="9"/>
    </row>
    <row r="709" spans="2:8" ht="15.75">
      <c r="B709" s="8"/>
      <c r="C709" s="9"/>
      <c r="D709" s="10"/>
      <c r="E709" s="9"/>
      <c r="F709" s="9"/>
      <c r="G709" s="9"/>
      <c r="H709" s="9"/>
    </row>
    <row r="710" spans="2:8" ht="15.75">
      <c r="B710" s="8"/>
      <c r="C710" s="9"/>
      <c r="D710" s="10"/>
      <c r="E710" s="9"/>
      <c r="F710" s="9"/>
      <c r="G710" s="9"/>
      <c r="H710" s="9"/>
    </row>
    <row r="711" spans="2:8" ht="15.75">
      <c r="B711" s="8"/>
      <c r="C711" s="9"/>
      <c r="D711" s="10"/>
      <c r="E711" s="9"/>
      <c r="F711" s="9"/>
      <c r="G711" s="9"/>
      <c r="H711" s="9"/>
    </row>
    <row r="712" spans="2:8" ht="15.75">
      <c r="B712" s="8"/>
      <c r="C712" s="9"/>
      <c r="D712" s="10"/>
      <c r="E712" s="9"/>
      <c r="F712" s="9"/>
      <c r="G712" s="9"/>
      <c r="H712" s="9"/>
    </row>
    <row r="713" spans="2:8" ht="15.75">
      <c r="B713" s="8"/>
      <c r="C713" s="9"/>
      <c r="D713" s="10"/>
      <c r="E713" s="9"/>
      <c r="F713" s="9"/>
      <c r="G713" s="9"/>
      <c r="H713" s="9"/>
    </row>
    <row r="714" spans="2:8" ht="15.75">
      <c r="B714" s="8"/>
      <c r="C714" s="9"/>
      <c r="D714" s="10"/>
      <c r="E714" s="9"/>
      <c r="F714" s="9"/>
      <c r="G714" s="9"/>
      <c r="H714" s="9"/>
    </row>
    <row r="715" spans="2:8" ht="15.75">
      <c r="B715" s="8"/>
      <c r="C715" s="9"/>
      <c r="D715" s="10"/>
      <c r="E715" s="9"/>
      <c r="F715" s="9"/>
      <c r="G715" s="9"/>
      <c r="H715" s="9"/>
    </row>
    <row r="716" spans="2:8" ht="15.75">
      <c r="B716" s="8"/>
      <c r="C716" s="9"/>
      <c r="D716" s="10"/>
      <c r="E716" s="9"/>
      <c r="F716" s="9"/>
      <c r="G716" s="9"/>
      <c r="H716" s="9"/>
    </row>
    <row r="717" spans="2:8" ht="15.75">
      <c r="B717" s="8"/>
      <c r="C717" s="9"/>
      <c r="D717" s="10"/>
      <c r="E717" s="9"/>
      <c r="F717" s="9"/>
      <c r="G717" s="9"/>
      <c r="H717" s="9"/>
    </row>
    <row r="718" spans="2:8" ht="15.75">
      <c r="B718" s="8"/>
      <c r="C718" s="9"/>
      <c r="D718" s="10"/>
      <c r="E718" s="9"/>
      <c r="F718" s="9"/>
      <c r="G718" s="9"/>
      <c r="H718" s="9"/>
    </row>
    <row r="719" spans="2:8" ht="15.75">
      <c r="B719" s="8"/>
      <c r="C719" s="9"/>
      <c r="D719" s="10"/>
      <c r="E719" s="9"/>
      <c r="F719" s="9"/>
      <c r="G719" s="9"/>
      <c r="H719" s="9"/>
    </row>
    <row r="720" spans="2:8" ht="15.75">
      <c r="B720" s="8"/>
      <c r="C720" s="9"/>
      <c r="D720" s="10"/>
      <c r="E720" s="9"/>
      <c r="F720" s="9"/>
      <c r="G720" s="9"/>
      <c r="H720" s="9"/>
    </row>
    <row r="721" spans="2:8" ht="15.75">
      <c r="B721" s="8"/>
      <c r="C721" s="9"/>
      <c r="D721" s="10"/>
      <c r="E721" s="9"/>
      <c r="F721" s="9"/>
      <c r="G721" s="9"/>
      <c r="H721" s="9"/>
    </row>
    <row r="722" spans="2:8" ht="15.75">
      <c r="B722" s="8"/>
      <c r="C722" s="9"/>
      <c r="D722" s="10"/>
      <c r="E722" s="9"/>
      <c r="F722" s="9"/>
      <c r="G722" s="9"/>
      <c r="H722" s="9"/>
    </row>
    <row r="723" spans="2:8" ht="15.75">
      <c r="B723" s="8"/>
      <c r="C723" s="9"/>
      <c r="D723" s="10"/>
      <c r="E723" s="9"/>
      <c r="F723" s="9"/>
      <c r="G723" s="9"/>
      <c r="H723" s="9"/>
    </row>
    <row r="724" spans="2:8" ht="15.75">
      <c r="B724" s="8"/>
      <c r="C724" s="9"/>
      <c r="D724" s="10"/>
      <c r="E724" s="9"/>
      <c r="F724" s="9"/>
      <c r="G724" s="9"/>
      <c r="H724" s="9"/>
    </row>
    <row r="725" spans="2:8" ht="15.75">
      <c r="B725" s="8"/>
      <c r="C725" s="9"/>
      <c r="D725" s="10"/>
      <c r="E725" s="9"/>
      <c r="F725" s="9"/>
      <c r="G725" s="9"/>
      <c r="H725" s="9"/>
    </row>
    <row r="726" spans="2:8" ht="15.75">
      <c r="B726" s="8"/>
      <c r="C726" s="9"/>
      <c r="D726" s="10"/>
      <c r="E726" s="9"/>
      <c r="F726" s="9"/>
      <c r="G726" s="9"/>
      <c r="H726" s="9"/>
    </row>
    <row r="727" spans="2:8" ht="15.75">
      <c r="B727" s="8"/>
      <c r="C727" s="9"/>
      <c r="D727" s="10"/>
      <c r="E727" s="9"/>
      <c r="F727" s="9"/>
      <c r="G727" s="9"/>
      <c r="H727" s="9"/>
    </row>
    <row r="728" spans="2:8" ht="15.75">
      <c r="B728" s="8"/>
      <c r="C728" s="9"/>
      <c r="D728" s="10"/>
      <c r="E728" s="9"/>
      <c r="F728" s="9"/>
      <c r="G728" s="9"/>
      <c r="H728" s="9"/>
    </row>
    <row r="729" spans="2:8" ht="15.75">
      <c r="B729" s="8"/>
      <c r="C729" s="9"/>
      <c r="D729" s="10"/>
      <c r="E729" s="9"/>
      <c r="F729" s="9"/>
      <c r="G729" s="9"/>
      <c r="H729" s="9"/>
    </row>
    <row r="730" spans="2:8" ht="15.75">
      <c r="B730" s="8"/>
      <c r="C730" s="9"/>
      <c r="D730" s="10"/>
      <c r="E730" s="9"/>
      <c r="F730" s="9"/>
      <c r="G730" s="9"/>
      <c r="H730" s="9"/>
    </row>
    <row r="731" spans="2:8" ht="15.75">
      <c r="B731" s="8"/>
      <c r="C731" s="9"/>
      <c r="D731" s="10"/>
      <c r="E731" s="9"/>
      <c r="F731" s="9"/>
      <c r="G731" s="9"/>
      <c r="H731" s="9"/>
    </row>
    <row r="732" spans="2:8" ht="15.75">
      <c r="B732" s="8"/>
      <c r="C732" s="9"/>
      <c r="D732" s="10"/>
      <c r="E732" s="9"/>
      <c r="F732" s="9"/>
      <c r="G732" s="9"/>
      <c r="H732" s="9"/>
    </row>
    <row r="733" spans="2:8" ht="15.75">
      <c r="B733" s="8"/>
      <c r="C733" s="9"/>
      <c r="D733" s="10"/>
      <c r="E733" s="9"/>
      <c r="F733" s="9"/>
      <c r="G733" s="9"/>
      <c r="H733" s="9"/>
    </row>
    <row r="734" spans="2:8" ht="15.75">
      <c r="B734" s="8"/>
      <c r="C734" s="9"/>
      <c r="D734" s="10"/>
      <c r="E734" s="9"/>
      <c r="F734" s="9"/>
      <c r="G734" s="9"/>
      <c r="H734" s="9"/>
    </row>
    <row r="735" spans="2:8" ht="15.75">
      <c r="B735" s="8"/>
      <c r="C735" s="9"/>
      <c r="D735" s="10"/>
      <c r="E735" s="9"/>
      <c r="F735" s="9"/>
      <c r="G735" s="9"/>
      <c r="H735" s="9"/>
    </row>
    <row r="736" spans="2:8" ht="15.75">
      <c r="B736" s="8"/>
      <c r="C736" s="9"/>
      <c r="D736" s="10"/>
      <c r="E736" s="9"/>
      <c r="F736" s="9"/>
      <c r="G736" s="9"/>
      <c r="H736" s="9"/>
    </row>
    <row r="737" spans="2:8" ht="15.75">
      <c r="B737" s="8"/>
      <c r="C737" s="9"/>
      <c r="D737" s="10"/>
      <c r="E737" s="9"/>
      <c r="F737" s="9"/>
      <c r="G737" s="9"/>
      <c r="H737" s="9"/>
    </row>
    <row r="738" spans="2:8" ht="15.75">
      <c r="B738" s="8"/>
      <c r="C738" s="9"/>
      <c r="D738" s="10"/>
      <c r="E738" s="9"/>
      <c r="F738" s="9"/>
      <c r="G738" s="9"/>
      <c r="H738" s="9"/>
    </row>
    <row r="739" spans="2:8" ht="15.75">
      <c r="B739" s="8"/>
      <c r="C739" s="9"/>
      <c r="D739" s="10"/>
      <c r="E739" s="9"/>
      <c r="F739" s="9"/>
      <c r="G739" s="9"/>
      <c r="H739" s="9"/>
    </row>
    <row r="740" spans="2:8" ht="15.75">
      <c r="B740" s="8"/>
      <c r="C740" s="9"/>
      <c r="D740" s="10"/>
      <c r="E740" s="9"/>
      <c r="F740" s="9"/>
      <c r="G740" s="9"/>
      <c r="H740" s="9"/>
    </row>
    <row r="741" spans="2:8" ht="15.75">
      <c r="B741" s="8"/>
      <c r="C741" s="9"/>
      <c r="D741" s="10"/>
      <c r="E741" s="9"/>
      <c r="F741" s="9"/>
      <c r="G741" s="9"/>
      <c r="H741" s="9"/>
    </row>
    <row r="742" spans="2:8" ht="15.75">
      <c r="B742" s="8"/>
      <c r="C742" s="9"/>
      <c r="D742" s="10"/>
      <c r="E742" s="9"/>
      <c r="F742" s="9"/>
      <c r="G742" s="9"/>
      <c r="H742" s="9"/>
    </row>
    <row r="743" spans="2:8" ht="15.75">
      <c r="B743" s="8"/>
      <c r="C743" s="9"/>
      <c r="D743" s="10"/>
      <c r="E743" s="9"/>
      <c r="F743" s="9"/>
      <c r="G743" s="9"/>
      <c r="H743" s="9"/>
    </row>
    <row r="744" spans="2:8" ht="15.75">
      <c r="B744" s="8"/>
      <c r="C744" s="9"/>
      <c r="D744" s="10"/>
      <c r="E744" s="9"/>
      <c r="F744" s="9"/>
      <c r="G744" s="9"/>
      <c r="H744" s="9"/>
    </row>
    <row r="745" spans="2:8" ht="15.75">
      <c r="B745" s="8"/>
      <c r="C745" s="9"/>
      <c r="D745" s="10"/>
      <c r="E745" s="9"/>
      <c r="F745" s="9"/>
      <c r="G745" s="9"/>
      <c r="H745" s="9"/>
    </row>
    <row r="746" spans="2:8" ht="15.75">
      <c r="B746" s="8"/>
      <c r="C746" s="9"/>
      <c r="D746" s="10"/>
      <c r="E746" s="9"/>
      <c r="F746" s="9"/>
      <c r="G746" s="9"/>
      <c r="H746" s="9"/>
    </row>
    <row r="747" spans="2:8" ht="15.75">
      <c r="B747" s="8"/>
      <c r="C747" s="9"/>
      <c r="D747" s="10"/>
      <c r="E747" s="9"/>
      <c r="F747" s="9"/>
      <c r="G747" s="9"/>
      <c r="H747" s="9"/>
    </row>
    <row r="748" spans="2:8" ht="15.75">
      <c r="B748" s="8"/>
      <c r="C748" s="9"/>
      <c r="D748" s="10"/>
      <c r="E748" s="9"/>
      <c r="F748" s="9"/>
      <c r="G748" s="9"/>
      <c r="H748" s="9"/>
    </row>
    <row r="749" spans="2:8" ht="15.75">
      <c r="B749" s="8"/>
      <c r="C749" s="9"/>
      <c r="D749" s="10"/>
      <c r="E749" s="9"/>
      <c r="F749" s="9"/>
      <c r="G749" s="9"/>
      <c r="H749" s="9"/>
    </row>
    <row r="750" spans="2:8" ht="15.75">
      <c r="B750" s="8"/>
      <c r="C750" s="9"/>
      <c r="D750" s="10"/>
      <c r="E750" s="9"/>
      <c r="F750" s="9"/>
      <c r="G750" s="9"/>
      <c r="H750" s="9"/>
    </row>
    <row r="751" spans="2:8" ht="15.75">
      <c r="B751" s="8"/>
      <c r="C751" s="9"/>
      <c r="D751" s="10"/>
      <c r="E751" s="9"/>
      <c r="F751" s="9"/>
      <c r="G751" s="9"/>
      <c r="H751" s="9"/>
    </row>
    <row r="752" spans="2:8" ht="15.75">
      <c r="B752" s="8"/>
      <c r="C752" s="9"/>
      <c r="D752" s="10"/>
      <c r="E752" s="9"/>
      <c r="F752" s="9"/>
      <c r="G752" s="9"/>
      <c r="H752" s="9"/>
    </row>
    <row r="753" spans="2:8" ht="15.75">
      <c r="B753" s="8"/>
      <c r="C753" s="9"/>
      <c r="D753" s="10"/>
      <c r="E753" s="9"/>
      <c r="F753" s="9"/>
      <c r="G753" s="9"/>
      <c r="H753" s="9"/>
    </row>
    <row r="754" spans="2:8" ht="15.75">
      <c r="B754" s="8"/>
      <c r="C754" s="9"/>
      <c r="D754" s="10"/>
      <c r="E754" s="9"/>
      <c r="F754" s="9"/>
      <c r="G754" s="9"/>
      <c r="H754" s="9"/>
    </row>
    <row r="755" spans="2:8" ht="15.75">
      <c r="B755" s="8"/>
      <c r="C755" s="9"/>
      <c r="D755" s="10"/>
      <c r="E755" s="9"/>
      <c r="F755" s="9"/>
      <c r="G755" s="9"/>
      <c r="H755" s="9"/>
    </row>
    <row r="756" spans="2:8" ht="15.75">
      <c r="B756" s="8"/>
      <c r="C756" s="9"/>
      <c r="D756" s="10"/>
      <c r="E756" s="9"/>
      <c r="F756" s="9"/>
      <c r="G756" s="9"/>
      <c r="H756" s="9"/>
    </row>
    <row r="757" spans="2:8" ht="15.75">
      <c r="B757" s="8"/>
      <c r="C757" s="9"/>
      <c r="D757" s="10"/>
      <c r="E757" s="9"/>
      <c r="F757" s="9"/>
      <c r="G757" s="9"/>
      <c r="H757" s="9"/>
    </row>
    <row r="758" spans="2:8" ht="15.75">
      <c r="B758" s="8"/>
      <c r="C758" s="9"/>
      <c r="D758" s="10"/>
      <c r="E758" s="9"/>
      <c r="F758" s="9"/>
      <c r="G758" s="9"/>
      <c r="H758" s="9"/>
    </row>
    <row r="759" spans="2:8" ht="15.75">
      <c r="B759" s="8"/>
      <c r="C759" s="9"/>
      <c r="D759" s="10"/>
      <c r="E759" s="9"/>
      <c r="F759" s="9"/>
      <c r="G759" s="9"/>
      <c r="H759" s="9"/>
    </row>
    <row r="760" spans="2:8" ht="15.75">
      <c r="B760" s="8"/>
      <c r="C760" s="9"/>
      <c r="D760" s="10"/>
      <c r="E760" s="9"/>
      <c r="F760" s="9"/>
      <c r="G760" s="9"/>
      <c r="H760" s="9"/>
    </row>
    <row r="761" spans="2:8" ht="15.75">
      <c r="B761" s="8"/>
      <c r="C761" s="9"/>
      <c r="D761" s="10"/>
      <c r="E761" s="9"/>
      <c r="F761" s="9"/>
      <c r="G761" s="9"/>
      <c r="H761" s="9"/>
    </row>
    <row r="762" spans="2:8" ht="15.75">
      <c r="B762" s="8"/>
      <c r="C762" s="9"/>
      <c r="D762" s="10"/>
      <c r="E762" s="9"/>
      <c r="F762" s="9"/>
      <c r="G762" s="9"/>
      <c r="H762" s="9"/>
    </row>
    <row r="763" spans="2:8" ht="15.75">
      <c r="B763" s="8"/>
      <c r="C763" s="9"/>
      <c r="D763" s="10"/>
      <c r="E763" s="9"/>
      <c r="F763" s="9"/>
      <c r="G763" s="9"/>
      <c r="H763" s="9"/>
    </row>
    <row r="764" spans="2:8" ht="15.75">
      <c r="B764" s="8"/>
      <c r="C764" s="9"/>
      <c r="D764" s="10"/>
      <c r="E764" s="9"/>
      <c r="F764" s="9"/>
      <c r="G764" s="9"/>
      <c r="H764" s="9"/>
    </row>
    <row r="765" spans="2:8" ht="15.75">
      <c r="B765" s="8"/>
      <c r="C765" s="9"/>
      <c r="D765" s="10"/>
      <c r="E765" s="9"/>
      <c r="F765" s="9"/>
      <c r="G765" s="9"/>
      <c r="H765" s="9"/>
    </row>
    <row r="766" spans="2:8" ht="15.75">
      <c r="B766" s="8"/>
      <c r="C766" s="9"/>
      <c r="D766" s="10"/>
      <c r="E766" s="9"/>
      <c r="F766" s="9"/>
      <c r="G766" s="9"/>
      <c r="H766" s="9"/>
    </row>
    <row r="767" spans="2:8" ht="15.75">
      <c r="B767" s="8"/>
      <c r="C767" s="9"/>
      <c r="D767" s="10"/>
      <c r="E767" s="9"/>
      <c r="F767" s="9"/>
      <c r="G767" s="9"/>
      <c r="H767" s="9"/>
    </row>
    <row r="768" spans="2:8" ht="15.75">
      <c r="B768" s="8"/>
      <c r="C768" s="9"/>
      <c r="D768" s="10"/>
      <c r="E768" s="9"/>
      <c r="F768" s="9"/>
      <c r="G768" s="9"/>
      <c r="H768" s="9"/>
    </row>
    <row r="769" spans="2:8" ht="15.75">
      <c r="B769" s="8"/>
      <c r="C769" s="9"/>
      <c r="D769" s="10"/>
      <c r="E769" s="9"/>
      <c r="F769" s="9"/>
      <c r="G769" s="9"/>
      <c r="H769" s="9"/>
    </row>
    <row r="770" spans="2:8" ht="15.75">
      <c r="B770" s="8"/>
      <c r="C770" s="9"/>
      <c r="D770" s="10"/>
      <c r="E770" s="9"/>
      <c r="F770" s="9"/>
      <c r="G770" s="9"/>
      <c r="H770" s="9"/>
    </row>
    <row r="771" spans="2:8" ht="15.75">
      <c r="B771" s="8"/>
      <c r="C771" s="9"/>
      <c r="D771" s="10"/>
      <c r="E771" s="9"/>
      <c r="F771" s="9"/>
      <c r="G771" s="9"/>
      <c r="H771" s="9"/>
    </row>
    <row r="772" spans="2:8" ht="15.75">
      <c r="B772" s="8"/>
      <c r="C772" s="9"/>
      <c r="D772" s="10"/>
      <c r="E772" s="9"/>
      <c r="F772" s="9"/>
      <c r="G772" s="9"/>
      <c r="H772" s="9"/>
    </row>
    <row r="773" spans="2:8" ht="15.75">
      <c r="B773" s="8"/>
      <c r="C773" s="9"/>
      <c r="D773" s="10"/>
      <c r="E773" s="9"/>
      <c r="F773" s="9"/>
      <c r="G773" s="9"/>
      <c r="H773" s="9"/>
    </row>
    <row r="774" spans="2:8" ht="15.75">
      <c r="B774" s="8"/>
      <c r="C774" s="9"/>
      <c r="D774" s="10"/>
      <c r="E774" s="9"/>
      <c r="F774" s="9"/>
      <c r="G774" s="9"/>
      <c r="H774" s="9"/>
    </row>
    <row r="775" spans="2:8" ht="15.75">
      <c r="B775" s="8"/>
      <c r="C775" s="9"/>
      <c r="D775" s="10"/>
      <c r="E775" s="9"/>
      <c r="F775" s="9"/>
      <c r="G775" s="9"/>
      <c r="H775" s="9"/>
    </row>
    <row r="776" spans="2:8" ht="15.75">
      <c r="B776" s="8"/>
      <c r="C776" s="9"/>
      <c r="D776" s="10"/>
      <c r="E776" s="9"/>
      <c r="F776" s="9"/>
      <c r="G776" s="9"/>
      <c r="H776" s="9"/>
    </row>
    <row r="777" spans="2:8" ht="15.75">
      <c r="B777" s="8"/>
      <c r="C777" s="9"/>
      <c r="D777" s="10"/>
      <c r="E777" s="9"/>
      <c r="F777" s="9"/>
      <c r="G777" s="9"/>
      <c r="H777" s="9"/>
    </row>
    <row r="778" spans="2:8" ht="15.75">
      <c r="B778" s="8"/>
      <c r="C778" s="9"/>
      <c r="D778" s="10"/>
      <c r="E778" s="9"/>
      <c r="F778" s="9"/>
      <c r="G778" s="9"/>
      <c r="H778" s="9"/>
    </row>
    <row r="779" spans="2:8" ht="15.75">
      <c r="B779" s="8"/>
      <c r="C779" s="9"/>
      <c r="D779" s="10"/>
      <c r="E779" s="9"/>
      <c r="F779" s="9"/>
      <c r="G779" s="9"/>
      <c r="H779" s="9"/>
    </row>
    <row r="780" spans="2:8" ht="15.75">
      <c r="B780" s="8"/>
      <c r="C780" s="9"/>
      <c r="D780" s="10"/>
      <c r="E780" s="9"/>
      <c r="F780" s="9"/>
      <c r="G780" s="9"/>
      <c r="H780" s="9"/>
    </row>
    <row r="781" spans="2:8" ht="15.75">
      <c r="B781" s="8"/>
      <c r="C781" s="9"/>
      <c r="D781" s="10"/>
      <c r="E781" s="9"/>
      <c r="F781" s="9"/>
      <c r="G781" s="9"/>
      <c r="H781" s="9"/>
    </row>
    <row r="782" spans="2:8" ht="15.75">
      <c r="B782" s="8"/>
      <c r="C782" s="9"/>
      <c r="D782" s="10"/>
      <c r="E782" s="9"/>
      <c r="F782" s="9"/>
      <c r="G782" s="9"/>
      <c r="H782" s="9"/>
    </row>
    <row r="783" spans="2:8" ht="15.75">
      <c r="B783" s="8"/>
      <c r="C783" s="9"/>
      <c r="D783" s="10"/>
      <c r="E783" s="9"/>
      <c r="F783" s="9"/>
      <c r="G783" s="9"/>
      <c r="H783" s="9"/>
    </row>
    <row r="784" spans="2:8" ht="15.75">
      <c r="B784" s="8"/>
      <c r="C784" s="9"/>
      <c r="D784" s="10"/>
      <c r="E784" s="9"/>
      <c r="F784" s="9"/>
      <c r="G784" s="9"/>
      <c r="H784" s="9"/>
    </row>
    <row r="785" spans="2:8" ht="15.75">
      <c r="B785" s="8"/>
      <c r="C785" s="9"/>
      <c r="D785" s="10"/>
      <c r="E785" s="9"/>
      <c r="F785" s="9"/>
      <c r="G785" s="9"/>
      <c r="H785" s="9"/>
    </row>
    <row r="786" spans="2:8" ht="15.75">
      <c r="B786" s="8"/>
      <c r="C786" s="9"/>
      <c r="D786" s="10"/>
      <c r="E786" s="9"/>
      <c r="F786" s="9"/>
      <c r="G786" s="9"/>
      <c r="H786" s="9"/>
    </row>
    <row r="787" spans="2:8" ht="15.75">
      <c r="B787" s="8"/>
      <c r="C787" s="9"/>
      <c r="D787" s="10"/>
      <c r="E787" s="9"/>
      <c r="F787" s="9"/>
      <c r="G787" s="9"/>
      <c r="H787" s="9"/>
    </row>
    <row r="788" spans="2:8" ht="15.75">
      <c r="B788" s="8"/>
      <c r="C788" s="9"/>
      <c r="D788" s="10"/>
      <c r="E788" s="9"/>
      <c r="F788" s="9"/>
      <c r="G788" s="9"/>
      <c r="H788" s="9"/>
    </row>
    <row r="789" spans="2:8" ht="15.75">
      <c r="B789" s="8"/>
      <c r="C789" s="9"/>
      <c r="D789" s="10"/>
      <c r="E789" s="9"/>
      <c r="F789" s="9"/>
      <c r="G789" s="9"/>
      <c r="H789" s="9"/>
    </row>
    <row r="790" spans="2:8" ht="15.75">
      <c r="B790" s="8"/>
      <c r="C790" s="9"/>
      <c r="D790" s="10"/>
      <c r="E790" s="9"/>
      <c r="F790" s="9"/>
      <c r="G790" s="9"/>
      <c r="H790" s="9"/>
    </row>
    <row r="791" spans="2:8" ht="15.75">
      <c r="B791" s="8"/>
      <c r="C791" s="9"/>
      <c r="D791" s="10"/>
      <c r="E791" s="9"/>
      <c r="F791" s="9"/>
      <c r="G791" s="9"/>
      <c r="H791" s="9"/>
    </row>
    <row r="792" spans="2:8" ht="15.75">
      <c r="B792" s="8"/>
      <c r="C792" s="9"/>
      <c r="D792" s="10"/>
      <c r="E792" s="9"/>
      <c r="F792" s="9"/>
      <c r="G792" s="9"/>
      <c r="H792" s="9"/>
    </row>
    <row r="793" spans="2:8" ht="15.75">
      <c r="B793" s="8"/>
      <c r="C793" s="9"/>
      <c r="D793" s="10"/>
      <c r="E793" s="9"/>
      <c r="F793" s="9"/>
      <c r="G793" s="9"/>
      <c r="H793" s="9"/>
    </row>
    <row r="794" spans="2:8" ht="15.75">
      <c r="B794" s="8"/>
      <c r="C794" s="9"/>
      <c r="D794" s="10"/>
      <c r="E794" s="9"/>
      <c r="F794" s="9"/>
      <c r="G794" s="9"/>
      <c r="H794" s="9"/>
    </row>
    <row r="795" spans="2:8" ht="15.75">
      <c r="B795" s="8"/>
      <c r="C795" s="9"/>
      <c r="D795" s="10"/>
      <c r="E795" s="9"/>
      <c r="F795" s="9"/>
      <c r="G795" s="9"/>
      <c r="H795" s="9"/>
    </row>
    <row r="796" spans="2:8" ht="15.75">
      <c r="B796" s="8"/>
      <c r="C796" s="9"/>
      <c r="D796" s="10"/>
      <c r="E796" s="9"/>
      <c r="F796" s="9"/>
      <c r="G796" s="9"/>
      <c r="H796" s="9"/>
    </row>
    <row r="797" spans="2:8" ht="15.75">
      <c r="B797" s="8"/>
      <c r="C797" s="9"/>
      <c r="D797" s="10"/>
      <c r="E797" s="9"/>
      <c r="F797" s="9"/>
      <c r="G797" s="9"/>
      <c r="H797" s="9"/>
    </row>
    <row r="798" spans="2:8" ht="15.75">
      <c r="B798" s="8"/>
      <c r="C798" s="9"/>
      <c r="D798" s="10"/>
      <c r="E798" s="9"/>
      <c r="F798" s="9"/>
      <c r="G798" s="9"/>
      <c r="H798" s="9"/>
    </row>
    <row r="799" spans="2:8" ht="15.75">
      <c r="B799" s="8"/>
      <c r="C799" s="9"/>
      <c r="D799" s="10"/>
      <c r="E799" s="9"/>
      <c r="F799" s="9"/>
      <c r="G799" s="9"/>
      <c r="H799" s="9"/>
    </row>
    <row r="800" spans="2:8" ht="15.75">
      <c r="B800" s="8"/>
      <c r="C800" s="9"/>
      <c r="D800" s="10"/>
      <c r="E800" s="9"/>
      <c r="F800" s="9"/>
      <c r="G800" s="9"/>
      <c r="H800" s="9"/>
    </row>
    <row r="801" spans="2:8" ht="15.75">
      <c r="B801" s="8"/>
      <c r="C801" s="9"/>
      <c r="D801" s="10"/>
      <c r="E801" s="9"/>
      <c r="F801" s="9"/>
      <c r="G801" s="9"/>
      <c r="H801" s="9"/>
    </row>
    <row r="802" spans="2:8" ht="15.75">
      <c r="B802" s="8"/>
      <c r="C802" s="9"/>
      <c r="D802" s="10"/>
      <c r="E802" s="9"/>
      <c r="F802" s="9"/>
      <c r="G802" s="9"/>
      <c r="H802" s="9"/>
    </row>
    <row r="803" spans="2:8" ht="15.75">
      <c r="B803" s="8"/>
      <c r="C803" s="9"/>
      <c r="D803" s="10"/>
      <c r="E803" s="9"/>
      <c r="F803" s="9"/>
      <c r="G803" s="9"/>
      <c r="H803" s="9"/>
    </row>
    <row r="804" spans="2:8" ht="15.75">
      <c r="B804" s="8"/>
      <c r="C804" s="9"/>
      <c r="D804" s="10"/>
      <c r="E804" s="9"/>
      <c r="F804" s="9"/>
      <c r="G804" s="9"/>
      <c r="H804" s="9"/>
    </row>
    <row r="805" spans="2:8" ht="15.75">
      <c r="B805" s="8"/>
      <c r="C805" s="9"/>
      <c r="D805" s="10"/>
      <c r="E805" s="9"/>
      <c r="F805" s="9"/>
      <c r="G805" s="9"/>
      <c r="H805" s="9"/>
    </row>
    <row r="806" spans="2:8" ht="15.75">
      <c r="B806" s="8"/>
      <c r="C806" s="9"/>
      <c r="D806" s="10"/>
      <c r="E806" s="9"/>
      <c r="F806" s="9"/>
      <c r="G806" s="9"/>
      <c r="H806" s="9"/>
    </row>
    <row r="807" spans="2:8" ht="15.75">
      <c r="B807" s="8"/>
      <c r="C807" s="9"/>
      <c r="D807" s="10"/>
      <c r="E807" s="9"/>
      <c r="F807" s="9"/>
      <c r="G807" s="9"/>
      <c r="H807" s="9"/>
    </row>
    <row r="808" spans="2:8" ht="15.75">
      <c r="B808" s="8"/>
      <c r="C808" s="9"/>
      <c r="D808" s="10"/>
      <c r="E808" s="9"/>
      <c r="F808" s="9"/>
      <c r="G808" s="9"/>
      <c r="H808" s="9"/>
    </row>
    <row r="809" spans="2:8" ht="15.75">
      <c r="B809" s="8"/>
      <c r="C809" s="9"/>
      <c r="D809" s="10"/>
      <c r="E809" s="9"/>
      <c r="F809" s="9"/>
      <c r="G809" s="9"/>
      <c r="H809" s="9"/>
    </row>
    <row r="810" spans="2:8" ht="15.75">
      <c r="B810" s="8"/>
      <c r="C810" s="9"/>
      <c r="D810" s="10"/>
      <c r="E810" s="9"/>
      <c r="F810" s="9"/>
      <c r="G810" s="9"/>
      <c r="H810" s="9"/>
    </row>
    <row r="811" spans="2:8" ht="15.75">
      <c r="B811" s="8"/>
      <c r="C811" s="9"/>
      <c r="D811" s="10"/>
      <c r="E811" s="9"/>
      <c r="F811" s="9"/>
      <c r="G811" s="9"/>
      <c r="H811" s="9"/>
    </row>
    <row r="812" spans="2:8" ht="15.75">
      <c r="B812" s="8"/>
      <c r="C812" s="9"/>
      <c r="D812" s="10"/>
      <c r="E812" s="9"/>
      <c r="F812" s="9"/>
      <c r="G812" s="9"/>
      <c r="H812" s="9"/>
    </row>
    <row r="813" spans="2:8" ht="15.75">
      <c r="B813" s="8"/>
      <c r="C813" s="9"/>
      <c r="D813" s="10"/>
      <c r="E813" s="9"/>
      <c r="F813" s="9"/>
      <c r="G813" s="9"/>
      <c r="H813" s="9"/>
    </row>
    <row r="814" spans="2:8" ht="15.75">
      <c r="B814" s="8"/>
      <c r="C814" s="9"/>
      <c r="D814" s="10"/>
      <c r="E814" s="9"/>
      <c r="F814" s="9"/>
      <c r="G814" s="9"/>
      <c r="H814" s="9"/>
    </row>
    <row r="815" spans="2:8" ht="15.75">
      <c r="B815" s="8"/>
      <c r="C815" s="9"/>
      <c r="D815" s="10"/>
      <c r="E815" s="9"/>
      <c r="F815" s="9"/>
      <c r="G815" s="9"/>
      <c r="H815" s="9"/>
    </row>
    <row r="816" spans="2:8" ht="15.75">
      <c r="B816" s="8"/>
      <c r="C816" s="9"/>
      <c r="D816" s="10"/>
      <c r="E816" s="9"/>
      <c r="F816" s="9"/>
      <c r="G816" s="9"/>
      <c r="H816" s="9"/>
    </row>
    <row r="817" spans="2:8" ht="15.75">
      <c r="B817" s="8"/>
      <c r="C817" s="9"/>
      <c r="D817" s="10"/>
      <c r="E817" s="9"/>
      <c r="F817" s="9"/>
      <c r="G817" s="9"/>
      <c r="H817" s="9"/>
    </row>
    <row r="818" spans="2:8" ht="15.75">
      <c r="B818" s="8"/>
      <c r="C818" s="9"/>
      <c r="D818" s="10"/>
      <c r="E818" s="9"/>
      <c r="F818" s="9"/>
      <c r="G818" s="9"/>
      <c r="H818" s="9"/>
    </row>
    <row r="819" spans="2:8" ht="15.75">
      <c r="B819" s="8"/>
      <c r="C819" s="9"/>
      <c r="D819" s="10"/>
      <c r="E819" s="9"/>
      <c r="F819" s="9"/>
      <c r="G819" s="9"/>
      <c r="H819" s="9"/>
    </row>
    <row r="820" spans="2:8" ht="15.75">
      <c r="B820" s="8"/>
      <c r="C820" s="9"/>
      <c r="D820" s="10"/>
      <c r="E820" s="9"/>
      <c r="F820" s="9"/>
      <c r="G820" s="9"/>
      <c r="H820" s="9"/>
    </row>
    <row r="821" spans="2:8" ht="15.75">
      <c r="B821" s="8"/>
      <c r="C821" s="9"/>
      <c r="D821" s="10"/>
      <c r="E821" s="9"/>
      <c r="F821" s="9"/>
      <c r="G821" s="9"/>
      <c r="H821" s="9"/>
    </row>
    <row r="822" spans="2:8" ht="15.75">
      <c r="B822" s="8"/>
      <c r="C822" s="9"/>
      <c r="D822" s="10"/>
      <c r="E822" s="9"/>
      <c r="F822" s="9"/>
      <c r="G822" s="9"/>
      <c r="H822" s="9"/>
    </row>
    <row r="823" spans="2:8" ht="15.75">
      <c r="B823" s="8"/>
      <c r="C823" s="9"/>
      <c r="D823" s="10"/>
      <c r="E823" s="9"/>
      <c r="F823" s="9"/>
      <c r="G823" s="9"/>
      <c r="H823" s="9"/>
    </row>
    <row r="824" spans="2:8" ht="15.75">
      <c r="B824" s="8"/>
      <c r="C824" s="9"/>
      <c r="D824" s="10"/>
      <c r="E824" s="9"/>
      <c r="F824" s="9"/>
      <c r="G824" s="9"/>
      <c r="H824" s="9"/>
    </row>
    <row r="825" spans="2:8" ht="15.75">
      <c r="B825" s="8"/>
      <c r="C825" s="9"/>
      <c r="D825" s="10"/>
      <c r="E825" s="9"/>
      <c r="F825" s="9"/>
      <c r="G825" s="9"/>
      <c r="H825" s="9"/>
    </row>
    <row r="826" spans="2:8" ht="15.75">
      <c r="B826" s="8"/>
      <c r="C826" s="9"/>
      <c r="D826" s="10"/>
      <c r="E826" s="9"/>
      <c r="F826" s="9"/>
      <c r="G826" s="9"/>
      <c r="H826" s="9"/>
    </row>
    <row r="827" spans="2:8" ht="15.75">
      <c r="B827" s="8"/>
      <c r="C827" s="9"/>
      <c r="D827" s="10"/>
      <c r="E827" s="9"/>
      <c r="F827" s="9"/>
      <c r="G827" s="9"/>
      <c r="H827" s="9"/>
    </row>
    <row r="828" spans="2:8" ht="15.75">
      <c r="B828" s="8"/>
      <c r="C828" s="9"/>
      <c r="D828" s="10"/>
      <c r="E828" s="9"/>
      <c r="F828" s="9"/>
      <c r="G828" s="9"/>
      <c r="H828" s="9"/>
    </row>
    <row r="829" spans="2:8" ht="15.75">
      <c r="B829" s="8"/>
      <c r="C829" s="9"/>
      <c r="D829" s="10"/>
      <c r="E829" s="9"/>
      <c r="F829" s="9"/>
      <c r="G829" s="9"/>
      <c r="H829" s="9"/>
    </row>
    <row r="830" spans="2:8" ht="15.75">
      <c r="B830" s="8"/>
      <c r="C830" s="9"/>
      <c r="D830" s="10"/>
      <c r="E830" s="9"/>
      <c r="F830" s="9"/>
      <c r="G830" s="9"/>
      <c r="H830" s="9"/>
    </row>
    <row r="831" spans="2:8" ht="15.75">
      <c r="B831" s="8"/>
      <c r="C831" s="9"/>
      <c r="D831" s="10"/>
      <c r="E831" s="9"/>
      <c r="F831" s="9"/>
      <c r="G831" s="9"/>
      <c r="H831" s="9"/>
    </row>
    <row r="832" spans="2:8" ht="15.75">
      <c r="B832" s="8"/>
      <c r="C832" s="9"/>
      <c r="D832" s="10"/>
      <c r="E832" s="9"/>
      <c r="F832" s="9"/>
      <c r="G832" s="9"/>
      <c r="H832" s="9"/>
    </row>
    <row r="833" spans="2:8" ht="15.75">
      <c r="B833" s="8"/>
      <c r="C833" s="9"/>
      <c r="D833" s="10"/>
      <c r="E833" s="9"/>
      <c r="F833" s="9"/>
      <c r="G833" s="9"/>
      <c r="H833" s="9"/>
    </row>
    <row r="834" spans="2:8" ht="15.75">
      <c r="B834" s="8"/>
      <c r="C834" s="9"/>
      <c r="D834" s="10"/>
      <c r="E834" s="9"/>
      <c r="F834" s="9"/>
      <c r="G834" s="9"/>
      <c r="H834" s="9"/>
    </row>
    <row r="835" spans="2:8" ht="15.75">
      <c r="B835" s="8"/>
      <c r="C835" s="9"/>
      <c r="D835" s="10"/>
      <c r="E835" s="9"/>
      <c r="F835" s="9"/>
      <c r="G835" s="9"/>
      <c r="H835" s="9"/>
    </row>
    <row r="836" spans="2:8" ht="15.75">
      <c r="B836" s="8"/>
      <c r="C836" s="9"/>
      <c r="D836" s="10"/>
      <c r="E836" s="9"/>
      <c r="F836" s="9"/>
      <c r="G836" s="9"/>
      <c r="H836" s="9"/>
    </row>
    <row r="837" spans="2:8" ht="15.75">
      <c r="B837" s="8"/>
      <c r="C837" s="9"/>
      <c r="D837" s="10"/>
      <c r="E837" s="9"/>
      <c r="F837" s="9"/>
      <c r="G837" s="9"/>
      <c r="H837" s="9"/>
    </row>
    <row r="838" spans="2:8" ht="15.75">
      <c r="B838" s="8"/>
      <c r="C838" s="9"/>
      <c r="D838" s="10"/>
      <c r="E838" s="9"/>
      <c r="F838" s="9"/>
      <c r="G838" s="9"/>
      <c r="H838" s="9"/>
    </row>
    <row r="839" spans="2:8" ht="15.75">
      <c r="B839" s="8"/>
      <c r="C839" s="9"/>
      <c r="D839" s="10"/>
      <c r="E839" s="9"/>
      <c r="F839" s="9"/>
      <c r="G839" s="9"/>
      <c r="H839" s="9"/>
    </row>
    <row r="840" spans="2:8" ht="15.75">
      <c r="B840" s="8"/>
      <c r="C840" s="9"/>
      <c r="D840" s="10"/>
      <c r="E840" s="9"/>
      <c r="F840" s="9"/>
      <c r="G840" s="9"/>
      <c r="H840" s="9"/>
    </row>
    <row r="841" spans="2:8" ht="15.75">
      <c r="B841" s="8"/>
      <c r="C841" s="9"/>
      <c r="D841" s="10"/>
      <c r="E841" s="9"/>
      <c r="F841" s="9"/>
      <c r="G841" s="9"/>
      <c r="H841" s="9"/>
    </row>
    <row r="842" spans="2:8" ht="15.75">
      <c r="B842" s="8"/>
      <c r="C842" s="9"/>
      <c r="D842" s="10"/>
      <c r="E842" s="9"/>
      <c r="F842" s="9"/>
      <c r="G842" s="9"/>
      <c r="H842" s="9"/>
    </row>
    <row r="843" spans="2:8" ht="15.75">
      <c r="B843" s="8"/>
      <c r="C843" s="9"/>
      <c r="D843" s="10"/>
      <c r="E843" s="9"/>
      <c r="F843" s="9"/>
      <c r="G843" s="9"/>
      <c r="H843" s="9"/>
    </row>
    <row r="844" spans="2:8" ht="15.75">
      <c r="B844" s="8"/>
      <c r="C844" s="9"/>
      <c r="D844" s="10"/>
      <c r="E844" s="9"/>
      <c r="F844" s="9"/>
      <c r="G844" s="9"/>
      <c r="H844" s="9"/>
    </row>
    <row r="845" spans="2:8" ht="15.75">
      <c r="B845" s="8"/>
      <c r="C845" s="9"/>
      <c r="D845" s="10"/>
      <c r="E845" s="9"/>
      <c r="F845" s="9"/>
      <c r="G845" s="9"/>
      <c r="H845" s="9"/>
    </row>
    <row r="846" spans="2:8" ht="15.75">
      <c r="B846" s="8"/>
      <c r="C846" s="9"/>
      <c r="D846" s="10"/>
      <c r="E846" s="9"/>
      <c r="F846" s="9"/>
      <c r="G846" s="9"/>
      <c r="H846" s="9"/>
    </row>
    <row r="847" spans="2:8" ht="15.75">
      <c r="B847" s="8"/>
      <c r="C847" s="9"/>
      <c r="D847" s="10"/>
      <c r="E847" s="9"/>
      <c r="F847" s="9"/>
      <c r="G847" s="9"/>
      <c r="H847" s="9"/>
    </row>
    <row r="848" spans="2:8" ht="15.75">
      <c r="B848" s="8"/>
      <c r="C848" s="9"/>
      <c r="D848" s="10"/>
      <c r="E848" s="9"/>
      <c r="F848" s="9"/>
      <c r="G848" s="9"/>
      <c r="H848" s="9"/>
    </row>
    <row r="849" spans="2:8" ht="15.75">
      <c r="B849" s="8"/>
      <c r="C849" s="9"/>
      <c r="D849" s="10"/>
      <c r="E849" s="9"/>
      <c r="F849" s="9"/>
      <c r="G849" s="9"/>
      <c r="H849" s="9"/>
    </row>
    <row r="850" spans="2:8" ht="15.75">
      <c r="B850" s="8"/>
      <c r="C850" s="9"/>
      <c r="D850" s="10"/>
      <c r="E850" s="9"/>
      <c r="F850" s="9"/>
      <c r="G850" s="9"/>
      <c r="H850" s="9"/>
    </row>
    <row r="851" spans="2:8" ht="15.75">
      <c r="B851" s="8"/>
      <c r="C851" s="9"/>
      <c r="D851" s="10"/>
      <c r="E851" s="9"/>
      <c r="F851" s="9"/>
      <c r="G851" s="9"/>
      <c r="H851" s="9"/>
    </row>
    <row r="852" spans="2:8" ht="15.75">
      <c r="B852" s="8"/>
      <c r="C852" s="9"/>
      <c r="D852" s="10"/>
      <c r="E852" s="9"/>
      <c r="F852" s="9"/>
      <c r="G852" s="9"/>
      <c r="H852" s="9"/>
    </row>
    <row r="853" spans="2:8" ht="15.75">
      <c r="B853" s="8"/>
      <c r="C853" s="9"/>
      <c r="D853" s="10"/>
      <c r="E853" s="9"/>
      <c r="F853" s="9"/>
      <c r="G853" s="9"/>
      <c r="H853" s="9"/>
    </row>
    <row r="854" spans="2:8" ht="15.75">
      <c r="B854" s="8"/>
      <c r="C854" s="9"/>
      <c r="D854" s="10"/>
      <c r="E854" s="9"/>
      <c r="F854" s="9"/>
      <c r="G854" s="9"/>
      <c r="H854" s="9"/>
    </row>
    <row r="855" spans="2:8" ht="15.75">
      <c r="B855" s="8"/>
      <c r="C855" s="9"/>
      <c r="D855" s="10"/>
      <c r="E855" s="9"/>
      <c r="F855" s="9"/>
      <c r="G855" s="9"/>
      <c r="H855" s="9"/>
    </row>
    <row r="856" spans="2:8" ht="15.75">
      <c r="B856" s="8"/>
      <c r="C856" s="9"/>
      <c r="D856" s="10"/>
      <c r="E856" s="9"/>
      <c r="F856" s="9"/>
      <c r="G856" s="9"/>
      <c r="H856" s="9"/>
    </row>
    <row r="857" spans="2:8" ht="15.75">
      <c r="B857" s="8"/>
      <c r="C857" s="9"/>
      <c r="D857" s="10"/>
      <c r="E857" s="9"/>
      <c r="F857" s="9"/>
      <c r="G857" s="9"/>
      <c r="H857" s="9"/>
    </row>
    <row r="858" spans="2:8" ht="15.75">
      <c r="B858" s="8"/>
      <c r="C858" s="9"/>
      <c r="D858" s="10"/>
      <c r="E858" s="9"/>
      <c r="F858" s="9"/>
      <c r="G858" s="9"/>
      <c r="H858" s="9"/>
    </row>
    <row r="859" spans="2:8" ht="15.75">
      <c r="B859" s="8"/>
      <c r="C859" s="9"/>
      <c r="D859" s="10"/>
      <c r="E859" s="9"/>
      <c r="F859" s="9"/>
      <c r="G859" s="9"/>
      <c r="H859" s="9"/>
    </row>
    <row r="860" spans="2:8" ht="15.75">
      <c r="B860" s="8"/>
      <c r="C860" s="9"/>
      <c r="D860" s="10"/>
      <c r="E860" s="9"/>
      <c r="F860" s="9"/>
      <c r="G860" s="9"/>
      <c r="H860" s="9"/>
    </row>
    <row r="861" spans="2:8" ht="15.75">
      <c r="B861" s="8"/>
      <c r="C861" s="9"/>
      <c r="D861" s="10"/>
      <c r="E861" s="9"/>
      <c r="F861" s="9"/>
      <c r="G861" s="9"/>
      <c r="H861" s="9"/>
    </row>
    <row r="862" spans="2:8" ht="15.75">
      <c r="B862" s="8"/>
      <c r="C862" s="9"/>
      <c r="D862" s="10"/>
      <c r="E862" s="9"/>
      <c r="F862" s="9"/>
      <c r="G862" s="9"/>
      <c r="H862" s="9"/>
    </row>
    <row r="863" spans="2:8" ht="15.75">
      <c r="B863" s="8"/>
      <c r="C863" s="9"/>
      <c r="D863" s="10"/>
      <c r="E863" s="9"/>
      <c r="F863" s="9"/>
      <c r="G863" s="9"/>
      <c r="H863" s="9"/>
    </row>
    <row r="864" spans="2:8" ht="15.75">
      <c r="B864" s="8"/>
      <c r="C864" s="9"/>
      <c r="D864" s="10"/>
      <c r="E864" s="9"/>
      <c r="F864" s="9"/>
      <c r="G864" s="9"/>
      <c r="H864" s="9"/>
    </row>
    <row r="865" spans="2:8" ht="15.75">
      <c r="B865" s="8"/>
      <c r="C865" s="9"/>
      <c r="D865" s="10"/>
      <c r="E865" s="9"/>
      <c r="F865" s="9"/>
      <c r="G865" s="9"/>
      <c r="H865" s="9"/>
    </row>
    <row r="866" spans="2:8" ht="15.75">
      <c r="B866" s="8"/>
      <c r="C866" s="9"/>
      <c r="D866" s="10"/>
      <c r="E866" s="9"/>
      <c r="F866" s="9"/>
      <c r="G866" s="9"/>
      <c r="H866" s="9"/>
    </row>
    <row r="867" spans="2:8" ht="15.75">
      <c r="B867" s="8"/>
      <c r="C867" s="9"/>
      <c r="D867" s="10"/>
      <c r="E867" s="9"/>
      <c r="F867" s="9"/>
      <c r="G867" s="9"/>
      <c r="H867" s="9"/>
    </row>
    <row r="868" spans="2:8" ht="15.75">
      <c r="B868" s="8"/>
      <c r="C868" s="9"/>
      <c r="D868" s="10"/>
      <c r="E868" s="9"/>
      <c r="F868" s="9"/>
      <c r="G868" s="9"/>
      <c r="H868" s="9"/>
    </row>
    <row r="869" spans="2:8" ht="15.75">
      <c r="B869" s="8"/>
      <c r="C869" s="9"/>
      <c r="D869" s="10"/>
      <c r="E869" s="9"/>
      <c r="F869" s="9"/>
      <c r="G869" s="9"/>
      <c r="H869" s="9"/>
    </row>
    <row r="870" spans="2:8" ht="15.75">
      <c r="B870" s="8"/>
      <c r="C870" s="9"/>
      <c r="D870" s="10"/>
      <c r="E870" s="9"/>
      <c r="F870" s="9"/>
      <c r="G870" s="9"/>
      <c r="H870" s="9"/>
    </row>
    <row r="871" spans="2:8" ht="15.75">
      <c r="B871" s="8"/>
      <c r="C871" s="9"/>
      <c r="D871" s="10"/>
      <c r="E871" s="9"/>
      <c r="F871" s="9"/>
      <c r="G871" s="9"/>
      <c r="H871" s="9"/>
    </row>
    <row r="872" spans="2:8" ht="15.75">
      <c r="B872" s="8"/>
      <c r="C872" s="9"/>
      <c r="D872" s="10"/>
      <c r="E872" s="9"/>
      <c r="F872" s="9"/>
      <c r="G872" s="9"/>
      <c r="H872" s="9"/>
    </row>
    <row r="873" spans="2:8" ht="15.75">
      <c r="B873" s="8"/>
      <c r="C873" s="9"/>
      <c r="D873" s="10"/>
      <c r="E873" s="9"/>
      <c r="F873" s="9"/>
      <c r="G873" s="9"/>
      <c r="H873" s="9"/>
    </row>
    <row r="874" spans="2:8" ht="15.75">
      <c r="B874" s="8"/>
      <c r="C874" s="9"/>
      <c r="D874" s="10"/>
      <c r="E874" s="9"/>
      <c r="F874" s="9"/>
      <c r="G874" s="9"/>
      <c r="H874" s="9"/>
    </row>
    <row r="875" spans="2:8" ht="15.75">
      <c r="B875" s="8"/>
      <c r="C875" s="9"/>
      <c r="D875" s="10"/>
      <c r="E875" s="9"/>
      <c r="F875" s="9"/>
      <c r="G875" s="9"/>
      <c r="H875" s="9"/>
    </row>
    <row r="876" spans="2:8" ht="15.75">
      <c r="B876" s="8"/>
      <c r="C876" s="9"/>
      <c r="D876" s="10"/>
      <c r="E876" s="9"/>
      <c r="F876" s="9"/>
      <c r="G876" s="9"/>
      <c r="H876" s="9"/>
    </row>
    <row r="877" spans="2:8" ht="15.75">
      <c r="B877" s="8"/>
      <c r="C877" s="9"/>
      <c r="D877" s="10"/>
      <c r="E877" s="9"/>
      <c r="F877" s="9"/>
      <c r="G877" s="9"/>
      <c r="H877" s="9"/>
    </row>
    <row r="878" spans="2:8" ht="15.75">
      <c r="B878" s="8"/>
      <c r="C878" s="9"/>
      <c r="D878" s="10"/>
      <c r="E878" s="9"/>
      <c r="F878" s="9"/>
      <c r="G878" s="9"/>
      <c r="H878" s="9"/>
    </row>
    <row r="879" spans="2:8" ht="15.75">
      <c r="B879" s="8"/>
      <c r="C879" s="9"/>
      <c r="D879" s="10"/>
      <c r="E879" s="9"/>
      <c r="F879" s="9"/>
      <c r="G879" s="9"/>
      <c r="H879" s="9"/>
    </row>
    <row r="880" spans="2:8" ht="15.75">
      <c r="B880" s="8"/>
      <c r="C880" s="9"/>
      <c r="D880" s="10"/>
      <c r="E880" s="9"/>
      <c r="F880" s="9"/>
      <c r="G880" s="9"/>
      <c r="H880" s="9"/>
    </row>
    <row r="881" spans="2:8" ht="15.75">
      <c r="B881" s="8"/>
      <c r="C881" s="9"/>
      <c r="D881" s="10"/>
      <c r="E881" s="9"/>
      <c r="F881" s="9"/>
      <c r="G881" s="9"/>
      <c r="H881" s="9"/>
    </row>
    <row r="882" spans="2:8" ht="15.75">
      <c r="B882" s="8"/>
      <c r="C882" s="9"/>
      <c r="D882" s="10"/>
      <c r="E882" s="9"/>
      <c r="F882" s="9"/>
      <c r="G882" s="9"/>
      <c r="H882" s="9"/>
    </row>
    <row r="883" spans="2:8" ht="15.75">
      <c r="B883" s="8"/>
      <c r="C883" s="9"/>
      <c r="D883" s="10"/>
      <c r="E883" s="9"/>
      <c r="F883" s="9"/>
      <c r="G883" s="9"/>
      <c r="H883" s="9"/>
    </row>
    <row r="884" spans="2:8" ht="15.75">
      <c r="B884" s="8"/>
      <c r="C884" s="9"/>
      <c r="D884" s="10"/>
      <c r="E884" s="9"/>
      <c r="F884" s="9"/>
      <c r="G884" s="9"/>
      <c r="H884" s="9"/>
    </row>
    <row r="885" spans="2:8" ht="15.75">
      <c r="B885" s="8"/>
      <c r="C885" s="9"/>
      <c r="D885" s="10"/>
      <c r="E885" s="9"/>
      <c r="F885" s="9"/>
      <c r="G885" s="9"/>
      <c r="H885" s="9"/>
    </row>
    <row r="886" spans="2:8" ht="15.75">
      <c r="B886" s="8"/>
      <c r="C886" s="9"/>
      <c r="D886" s="10"/>
      <c r="E886" s="9"/>
      <c r="F886" s="9"/>
      <c r="G886" s="9"/>
      <c r="H886" s="9"/>
    </row>
    <row r="887" spans="2:8" ht="15.75">
      <c r="B887" s="8"/>
      <c r="C887" s="9"/>
      <c r="D887" s="10"/>
      <c r="E887" s="9"/>
      <c r="F887" s="9"/>
      <c r="G887" s="9"/>
      <c r="H887" s="9"/>
    </row>
    <row r="888" spans="2:8" ht="15.75">
      <c r="B888" s="8"/>
      <c r="C888" s="9"/>
      <c r="D888" s="10"/>
      <c r="E888" s="9"/>
      <c r="F888" s="9"/>
      <c r="G888" s="9"/>
      <c r="H888" s="9"/>
    </row>
    <row r="889" spans="2:8" ht="15.75">
      <c r="B889" s="8"/>
      <c r="C889" s="9"/>
      <c r="D889" s="10"/>
      <c r="E889" s="9"/>
      <c r="F889" s="9"/>
      <c r="G889" s="9"/>
      <c r="H889" s="9"/>
    </row>
    <row r="890" spans="2:8" ht="15.75">
      <c r="B890" s="8"/>
      <c r="C890" s="9"/>
      <c r="D890" s="10"/>
      <c r="E890" s="9"/>
      <c r="F890" s="9"/>
      <c r="G890" s="9"/>
      <c r="H890" s="9"/>
    </row>
    <row r="891" spans="2:8" ht="15.75">
      <c r="B891" s="8"/>
      <c r="C891" s="9"/>
      <c r="D891" s="10"/>
      <c r="E891" s="9"/>
      <c r="F891" s="9"/>
      <c r="G891" s="9"/>
      <c r="H891" s="9"/>
    </row>
    <row r="892" spans="2:8" ht="15.75">
      <c r="B892" s="8"/>
      <c r="C892" s="9"/>
      <c r="D892" s="10"/>
      <c r="E892" s="9"/>
      <c r="F892" s="9"/>
      <c r="G892" s="9"/>
      <c r="H892" s="9"/>
    </row>
    <row r="893" spans="2:8" ht="15.75">
      <c r="B893" s="8"/>
      <c r="C893" s="9"/>
      <c r="D893" s="10"/>
      <c r="E893" s="9"/>
      <c r="F893" s="9"/>
      <c r="G893" s="9"/>
      <c r="H893" s="9"/>
    </row>
    <row r="894" spans="2:8" ht="15.75">
      <c r="B894" s="8"/>
      <c r="C894" s="9"/>
      <c r="D894" s="10"/>
      <c r="E894" s="9"/>
      <c r="F894" s="9"/>
      <c r="G894" s="9"/>
      <c r="H894" s="9"/>
    </row>
    <row r="895" spans="2:8" ht="15.75">
      <c r="B895" s="8"/>
      <c r="C895" s="9"/>
      <c r="D895" s="10"/>
      <c r="E895" s="9"/>
      <c r="F895" s="9"/>
      <c r="G895" s="9"/>
      <c r="H895" s="9"/>
    </row>
    <row r="896" spans="2:8" ht="15.75">
      <c r="B896" s="8"/>
      <c r="C896" s="9"/>
      <c r="D896" s="10"/>
      <c r="E896" s="9"/>
      <c r="F896" s="9"/>
      <c r="G896" s="9"/>
      <c r="H896" s="9"/>
    </row>
    <row r="897" spans="2:8" ht="15.75">
      <c r="B897" s="8"/>
      <c r="C897" s="9"/>
      <c r="D897" s="10"/>
      <c r="E897" s="9"/>
      <c r="F897" s="9"/>
      <c r="G897" s="9"/>
      <c r="H897" s="9"/>
    </row>
    <row r="898" spans="2:8" ht="15.75">
      <c r="B898" s="8"/>
      <c r="C898" s="9"/>
      <c r="D898" s="10"/>
      <c r="E898" s="9"/>
      <c r="F898" s="9"/>
      <c r="G898" s="9"/>
      <c r="H898" s="9"/>
    </row>
    <row r="899" spans="2:8" ht="15.75">
      <c r="B899" s="8"/>
      <c r="C899" s="9"/>
      <c r="D899" s="10"/>
      <c r="E899" s="9"/>
      <c r="F899" s="9"/>
      <c r="G899" s="9"/>
      <c r="H899" s="9"/>
    </row>
    <row r="900" spans="2:8" ht="15.75">
      <c r="B900" s="8"/>
      <c r="C900" s="9"/>
      <c r="D900" s="10"/>
      <c r="E900" s="9"/>
      <c r="F900" s="9"/>
      <c r="G900" s="9"/>
      <c r="H900" s="9"/>
    </row>
    <row r="901" spans="2:8" ht="15.75">
      <c r="B901" s="8"/>
      <c r="C901" s="9"/>
      <c r="D901" s="10"/>
      <c r="E901" s="9"/>
      <c r="F901" s="9"/>
      <c r="G901" s="9"/>
      <c r="H901" s="9"/>
    </row>
    <row r="902" spans="2:8" ht="15.75">
      <c r="B902" s="8"/>
      <c r="C902" s="9"/>
      <c r="D902" s="10"/>
      <c r="E902" s="9"/>
      <c r="F902" s="9"/>
      <c r="G902" s="9"/>
      <c r="H902" s="9"/>
    </row>
    <row r="903" spans="2:8" ht="15.75">
      <c r="B903" s="8"/>
      <c r="C903" s="9"/>
      <c r="D903" s="10"/>
      <c r="E903" s="9"/>
      <c r="F903" s="9"/>
      <c r="G903" s="9"/>
      <c r="H903" s="9"/>
    </row>
    <row r="904" spans="2:8" ht="15.75">
      <c r="B904" s="8"/>
      <c r="C904" s="9"/>
      <c r="D904" s="10"/>
      <c r="E904" s="9"/>
      <c r="F904" s="9"/>
      <c r="G904" s="9"/>
      <c r="H904" s="9"/>
    </row>
    <row r="905" spans="2:8" ht="15.75">
      <c r="B905" s="8"/>
      <c r="C905" s="9"/>
      <c r="D905" s="10"/>
      <c r="E905" s="9"/>
      <c r="F905" s="9"/>
      <c r="G905" s="9"/>
      <c r="H905" s="9"/>
    </row>
    <row r="906" spans="2:8" ht="15.75">
      <c r="B906" s="8"/>
      <c r="C906" s="9"/>
      <c r="D906" s="10"/>
      <c r="E906" s="9"/>
      <c r="F906" s="9"/>
      <c r="G906" s="9"/>
      <c r="H906" s="9"/>
    </row>
    <row r="907" spans="2:8" ht="15.75">
      <c r="B907" s="8"/>
      <c r="C907" s="9"/>
      <c r="D907" s="10"/>
      <c r="E907" s="9"/>
      <c r="F907" s="9"/>
      <c r="G907" s="9"/>
      <c r="H907" s="9"/>
    </row>
    <row r="908" spans="2:8" ht="15.75">
      <c r="B908" s="8"/>
      <c r="C908" s="9"/>
      <c r="D908" s="10"/>
      <c r="E908" s="9"/>
      <c r="F908" s="9"/>
      <c r="G908" s="9"/>
      <c r="H908" s="9"/>
    </row>
    <row r="909" spans="2:8" ht="15.75">
      <c r="B909" s="8"/>
      <c r="C909" s="9"/>
      <c r="D909" s="10"/>
      <c r="E909" s="9"/>
      <c r="F909" s="9"/>
      <c r="G909" s="9"/>
      <c r="H909" s="9"/>
    </row>
    <row r="910" spans="2:8" ht="15.75">
      <c r="B910" s="8"/>
      <c r="C910" s="9"/>
      <c r="D910" s="10"/>
      <c r="E910" s="9"/>
      <c r="F910" s="9"/>
      <c r="G910" s="9"/>
      <c r="H910" s="9"/>
    </row>
    <row r="911" spans="2:8" ht="15.75">
      <c r="B911" s="8"/>
      <c r="C911" s="9"/>
      <c r="D911" s="10"/>
      <c r="E911" s="9"/>
      <c r="F911" s="9"/>
      <c r="G911" s="9"/>
      <c r="H911" s="9"/>
    </row>
    <row r="912" spans="2:8" ht="15.75">
      <c r="B912" s="8"/>
      <c r="C912" s="9"/>
      <c r="D912" s="10"/>
      <c r="E912" s="9"/>
      <c r="F912" s="9"/>
      <c r="G912" s="9"/>
      <c r="H912" s="9"/>
    </row>
    <row r="913" spans="2:8" ht="15.75">
      <c r="B913" s="8"/>
      <c r="C913" s="9"/>
      <c r="D913" s="10"/>
      <c r="E913" s="9"/>
      <c r="F913" s="9"/>
      <c r="G913" s="9"/>
      <c r="H913" s="9"/>
    </row>
    <row r="914" spans="2:8" ht="15.75">
      <c r="B914" s="8"/>
      <c r="C914" s="9"/>
      <c r="D914" s="10"/>
      <c r="E914" s="9"/>
      <c r="F914" s="9"/>
      <c r="G914" s="9"/>
      <c r="H914" s="9"/>
    </row>
    <row r="915" spans="2:8" ht="15.75">
      <c r="B915" s="8"/>
      <c r="C915" s="9"/>
      <c r="D915" s="10"/>
      <c r="E915" s="9"/>
      <c r="F915" s="9"/>
      <c r="G915" s="9"/>
      <c r="H915" s="9"/>
    </row>
    <row r="916" spans="2:8" ht="15.75">
      <c r="B916" s="8"/>
      <c r="C916" s="9"/>
      <c r="D916" s="10"/>
      <c r="E916" s="9"/>
      <c r="F916" s="9"/>
      <c r="G916" s="9"/>
      <c r="H916" s="9"/>
    </row>
    <row r="917" spans="2:8" ht="15.75">
      <c r="B917" s="8"/>
      <c r="C917" s="9"/>
      <c r="D917" s="10"/>
      <c r="E917" s="9"/>
      <c r="F917" s="9"/>
      <c r="G917" s="9"/>
      <c r="H917" s="9"/>
    </row>
    <row r="918" spans="2:8" ht="15.75">
      <c r="B918" s="8"/>
      <c r="C918" s="9"/>
      <c r="D918" s="10"/>
      <c r="E918" s="9"/>
      <c r="F918" s="9"/>
      <c r="G918" s="9"/>
      <c r="H918" s="9"/>
    </row>
    <row r="919" spans="2:8" ht="15.75">
      <c r="B919" s="8"/>
      <c r="C919" s="9"/>
      <c r="D919" s="10"/>
      <c r="E919" s="9"/>
      <c r="F919" s="9"/>
      <c r="G919" s="9"/>
      <c r="H919" s="9"/>
    </row>
    <row r="920" spans="2:8" ht="15.75">
      <c r="B920" s="8"/>
      <c r="C920" s="9"/>
      <c r="D920" s="10"/>
      <c r="E920" s="9"/>
      <c r="F920" s="9"/>
      <c r="G920" s="9"/>
      <c r="H920" s="9"/>
    </row>
    <row r="921" spans="2:8" ht="15.75">
      <c r="B921" s="8"/>
      <c r="C921" s="9"/>
      <c r="D921" s="10"/>
      <c r="E921" s="9"/>
      <c r="F921" s="9"/>
      <c r="G921" s="9"/>
      <c r="H921" s="9"/>
    </row>
    <row r="922" spans="2:8" ht="15.75">
      <c r="B922" s="8"/>
      <c r="C922" s="9"/>
      <c r="D922" s="10"/>
      <c r="E922" s="9"/>
      <c r="F922" s="9"/>
      <c r="G922" s="9"/>
      <c r="H922" s="9"/>
    </row>
    <row r="923" spans="2:8" ht="15.75">
      <c r="B923" s="8"/>
      <c r="C923" s="9"/>
      <c r="D923" s="10"/>
      <c r="E923" s="9"/>
      <c r="F923" s="9"/>
      <c r="G923" s="9"/>
      <c r="H923" s="9"/>
    </row>
    <row r="924" spans="2:8" ht="15.75">
      <c r="B924" s="8"/>
      <c r="C924" s="9"/>
      <c r="D924" s="10"/>
      <c r="E924" s="9"/>
      <c r="F924" s="9"/>
      <c r="G924" s="9"/>
      <c r="H924" s="9"/>
    </row>
    <row r="925" spans="2:8" ht="15.75">
      <c r="B925" s="8"/>
      <c r="C925" s="9"/>
      <c r="D925" s="10"/>
      <c r="E925" s="9"/>
      <c r="F925" s="9"/>
      <c r="G925" s="9"/>
      <c r="H925" s="9"/>
    </row>
    <row r="926" spans="2:8" ht="15.75">
      <c r="B926" s="8"/>
      <c r="C926" s="9"/>
      <c r="D926" s="10"/>
      <c r="E926" s="9"/>
      <c r="F926" s="9"/>
      <c r="G926" s="9"/>
      <c r="H926" s="9"/>
    </row>
    <row r="927" spans="2:8" ht="15.75">
      <c r="B927" s="8"/>
      <c r="C927" s="9"/>
      <c r="D927" s="10"/>
      <c r="E927" s="9"/>
      <c r="F927" s="9"/>
      <c r="G927" s="9"/>
      <c r="H927" s="9"/>
    </row>
    <row r="928" spans="2:8" ht="15.75">
      <c r="B928" s="8"/>
      <c r="C928" s="9"/>
      <c r="D928" s="10"/>
      <c r="E928" s="9"/>
      <c r="F928" s="9"/>
      <c r="G928" s="9"/>
      <c r="H928" s="9"/>
    </row>
    <row r="929" spans="2:8" ht="15.75">
      <c r="B929" s="8"/>
      <c r="C929" s="9"/>
      <c r="D929" s="10"/>
      <c r="E929" s="9"/>
      <c r="F929" s="9"/>
      <c r="G929" s="9"/>
      <c r="H929" s="9"/>
    </row>
    <row r="930" spans="2:8" ht="15.75">
      <c r="B930" s="8"/>
      <c r="C930" s="9"/>
      <c r="D930" s="10"/>
      <c r="E930" s="9"/>
      <c r="F930" s="9"/>
      <c r="G930" s="9"/>
      <c r="H930" s="9"/>
    </row>
    <row r="931" spans="2:8" ht="15.75">
      <c r="B931" s="8"/>
      <c r="C931" s="9"/>
      <c r="D931" s="10"/>
      <c r="E931" s="9"/>
      <c r="F931" s="9"/>
      <c r="G931" s="9"/>
      <c r="H931" s="9"/>
    </row>
    <row r="932" spans="2:8" ht="15.75">
      <c r="B932" s="8"/>
      <c r="C932" s="9"/>
      <c r="D932" s="10"/>
      <c r="E932" s="9"/>
      <c r="F932" s="9"/>
      <c r="G932" s="9"/>
      <c r="H932" s="9"/>
    </row>
    <row r="933" spans="2:8" ht="15.75">
      <c r="B933" s="8"/>
      <c r="C933" s="9"/>
      <c r="D933" s="10"/>
      <c r="E933" s="9"/>
      <c r="F933" s="9"/>
      <c r="G933" s="9"/>
      <c r="H933" s="9"/>
    </row>
    <row r="934" spans="2:8" ht="15.75">
      <c r="B934" s="8"/>
      <c r="C934" s="9"/>
      <c r="D934" s="10"/>
      <c r="E934" s="9"/>
      <c r="F934" s="9"/>
      <c r="G934" s="9"/>
      <c r="H934" s="9"/>
    </row>
    <row r="935" spans="2:8" ht="15.75">
      <c r="B935" s="8"/>
      <c r="C935" s="9"/>
      <c r="D935" s="10"/>
      <c r="E935" s="9"/>
      <c r="F935" s="9"/>
      <c r="G935" s="9"/>
      <c r="H935" s="9"/>
    </row>
    <row r="936" spans="2:8" ht="15.75">
      <c r="B936" s="8"/>
      <c r="C936" s="9"/>
      <c r="D936" s="10"/>
      <c r="E936" s="9"/>
      <c r="F936" s="9"/>
      <c r="G936" s="9"/>
      <c r="H936" s="9"/>
    </row>
    <row r="937" spans="2:8" ht="15.75">
      <c r="B937" s="8"/>
      <c r="C937" s="9"/>
      <c r="D937" s="10"/>
      <c r="E937" s="9"/>
      <c r="F937" s="9"/>
      <c r="G937" s="9"/>
      <c r="H937" s="9"/>
    </row>
    <row r="938" spans="2:8" ht="15.75">
      <c r="B938" s="8"/>
      <c r="C938" s="9"/>
      <c r="D938" s="10"/>
      <c r="E938" s="9"/>
      <c r="F938" s="9"/>
      <c r="G938" s="9"/>
      <c r="H938" s="9"/>
    </row>
    <row r="939" spans="2:8" ht="15.75">
      <c r="B939" s="8"/>
      <c r="C939" s="9"/>
      <c r="D939" s="10"/>
      <c r="E939" s="9"/>
      <c r="F939" s="9"/>
      <c r="G939" s="9"/>
      <c r="H939" s="9"/>
    </row>
    <row r="940" spans="2:8" ht="15.75">
      <c r="B940" s="8"/>
      <c r="C940" s="9"/>
      <c r="D940" s="10"/>
      <c r="E940" s="9"/>
      <c r="F940" s="9"/>
      <c r="G940" s="9"/>
      <c r="H940" s="9"/>
    </row>
    <row r="941" spans="2:8" ht="15.75">
      <c r="B941" s="8"/>
      <c r="C941" s="9"/>
      <c r="D941" s="10"/>
      <c r="E941" s="9"/>
      <c r="F941" s="9"/>
      <c r="G941" s="9"/>
      <c r="H941" s="9"/>
    </row>
    <row r="942" spans="2:8" ht="15.75">
      <c r="B942" s="8"/>
      <c r="C942" s="9"/>
      <c r="D942" s="10"/>
      <c r="E942" s="9"/>
      <c r="F942" s="9"/>
      <c r="G942" s="9"/>
      <c r="H942" s="9"/>
    </row>
    <row r="943" spans="2:8" ht="15.75">
      <c r="B943" s="8"/>
      <c r="C943" s="9"/>
      <c r="D943" s="10"/>
      <c r="E943" s="9"/>
      <c r="F943" s="9"/>
      <c r="G943" s="9"/>
      <c r="H943" s="9"/>
    </row>
    <row r="944" spans="2:8" ht="15.75">
      <c r="B944" s="8"/>
      <c r="C944" s="9"/>
      <c r="D944" s="10"/>
      <c r="E944" s="9"/>
      <c r="F944" s="9"/>
      <c r="G944" s="9"/>
      <c r="H944" s="9"/>
    </row>
    <row r="945" spans="2:8" ht="15.75">
      <c r="B945" s="8"/>
      <c r="C945" s="9"/>
      <c r="D945" s="10"/>
      <c r="E945" s="9"/>
      <c r="F945" s="9"/>
      <c r="G945" s="9"/>
      <c r="H945" s="9"/>
    </row>
    <row r="946" spans="2:8" ht="15.75">
      <c r="B946" s="8"/>
      <c r="C946" s="9"/>
      <c r="D946" s="10"/>
      <c r="E946" s="9"/>
      <c r="F946" s="9"/>
      <c r="G946" s="9"/>
      <c r="H946" s="9"/>
    </row>
    <row r="947" spans="2:8" ht="15.75">
      <c r="B947" s="8"/>
      <c r="C947" s="9"/>
      <c r="D947" s="10"/>
      <c r="E947" s="9"/>
      <c r="F947" s="9"/>
      <c r="G947" s="9"/>
      <c r="H947" s="9"/>
    </row>
    <row r="948" spans="2:8" ht="15.75">
      <c r="B948" s="8"/>
      <c r="C948" s="9"/>
      <c r="D948" s="10"/>
      <c r="E948" s="9"/>
      <c r="F948" s="9"/>
      <c r="G948" s="9"/>
      <c r="H948" s="9"/>
    </row>
    <row r="949" spans="2:8" ht="15.75">
      <c r="B949" s="8"/>
      <c r="C949" s="9"/>
      <c r="D949" s="10"/>
      <c r="E949" s="9"/>
      <c r="F949" s="9"/>
      <c r="G949" s="9"/>
      <c r="H949" s="9"/>
    </row>
    <row r="950" spans="2:8" ht="15.75">
      <c r="B950" s="8"/>
      <c r="C950" s="9"/>
      <c r="D950" s="10"/>
      <c r="E950" s="9"/>
      <c r="F950" s="9"/>
      <c r="G950" s="9"/>
      <c r="H950" s="9"/>
    </row>
    <row r="951" spans="2:8" ht="15.75">
      <c r="B951" s="8"/>
      <c r="C951" s="9"/>
      <c r="D951" s="10"/>
      <c r="E951" s="9"/>
      <c r="F951" s="9"/>
      <c r="G951" s="9"/>
      <c r="H951" s="9"/>
    </row>
    <row r="952" spans="2:8" ht="15.75">
      <c r="B952" s="8"/>
      <c r="C952" s="9"/>
      <c r="D952" s="10"/>
      <c r="E952" s="9"/>
      <c r="F952" s="9"/>
      <c r="G952" s="9"/>
      <c r="H952" s="9"/>
    </row>
    <row r="953" spans="2:8" ht="15.75">
      <c r="B953" s="8"/>
      <c r="C953" s="9"/>
      <c r="D953" s="10"/>
      <c r="E953" s="9"/>
      <c r="F953" s="9"/>
      <c r="G953" s="9"/>
      <c r="H953" s="9"/>
    </row>
    <row r="954" spans="2:8" ht="15.75">
      <c r="B954" s="8"/>
      <c r="C954" s="9"/>
      <c r="D954" s="10"/>
      <c r="E954" s="9"/>
      <c r="F954" s="9"/>
      <c r="G954" s="9"/>
      <c r="H954" s="9"/>
    </row>
    <row r="955" spans="2:8" ht="15.75">
      <c r="B955" s="8"/>
      <c r="C955" s="9"/>
      <c r="D955" s="10"/>
      <c r="E955" s="9"/>
      <c r="F955" s="9"/>
      <c r="G955" s="9"/>
      <c r="H955" s="9"/>
    </row>
    <row r="956" spans="2:8" ht="15.75">
      <c r="B956" s="8"/>
      <c r="C956" s="9"/>
      <c r="D956" s="10"/>
      <c r="E956" s="9"/>
      <c r="F956" s="9"/>
      <c r="G956" s="9"/>
      <c r="H956" s="9"/>
    </row>
    <row r="957" spans="2:8" ht="15.75">
      <c r="B957" s="8"/>
      <c r="C957" s="9"/>
      <c r="D957" s="10"/>
      <c r="E957" s="9"/>
      <c r="F957" s="9"/>
      <c r="G957" s="9"/>
      <c r="H957" s="9"/>
    </row>
    <row r="958" spans="2:8" ht="15.75">
      <c r="B958" s="8"/>
      <c r="C958" s="9"/>
      <c r="D958" s="10"/>
      <c r="E958" s="9"/>
      <c r="F958" s="9"/>
      <c r="G958" s="9"/>
      <c r="H958" s="9"/>
    </row>
    <row r="959" spans="2:8" ht="15.75">
      <c r="B959" s="8"/>
      <c r="C959" s="9"/>
      <c r="D959" s="10"/>
      <c r="E959" s="9"/>
      <c r="F959" s="9"/>
      <c r="G959" s="9"/>
      <c r="H959" s="9"/>
    </row>
    <row r="960" spans="2:8" ht="15.75">
      <c r="B960" s="8"/>
      <c r="C960" s="9"/>
      <c r="D960" s="10"/>
      <c r="E960" s="9"/>
      <c r="F960" s="9"/>
      <c r="G960" s="9"/>
      <c r="H960" s="9"/>
    </row>
    <row r="961" spans="2:8" ht="15.75">
      <c r="B961" s="8"/>
      <c r="C961" s="9"/>
      <c r="D961" s="10"/>
      <c r="E961" s="9"/>
      <c r="F961" s="9"/>
      <c r="G961" s="9"/>
      <c r="H961" s="9"/>
    </row>
    <row r="962" spans="2:8" ht="15.75">
      <c r="B962" s="8"/>
      <c r="C962" s="9"/>
      <c r="D962" s="10"/>
      <c r="E962" s="9"/>
      <c r="F962" s="9"/>
      <c r="G962" s="9"/>
      <c r="H962" s="9"/>
    </row>
    <row r="963" spans="2:8" ht="15.75">
      <c r="B963" s="8"/>
      <c r="C963" s="9"/>
      <c r="D963" s="10"/>
      <c r="E963" s="9"/>
      <c r="F963" s="9"/>
      <c r="G963" s="9"/>
      <c r="H963" s="9"/>
    </row>
    <row r="964" spans="2:8" ht="15.75">
      <c r="B964" s="8"/>
      <c r="C964" s="9"/>
      <c r="D964" s="10"/>
      <c r="E964" s="9"/>
      <c r="F964" s="9"/>
      <c r="G964" s="9"/>
      <c r="H964" s="9"/>
    </row>
    <row r="965" spans="2:8" ht="15.75">
      <c r="B965" s="8"/>
      <c r="C965" s="9"/>
      <c r="D965" s="10"/>
      <c r="E965" s="9"/>
      <c r="F965" s="9"/>
      <c r="G965" s="9"/>
      <c r="H965" s="9"/>
    </row>
    <row r="966" spans="2:8" ht="15.75">
      <c r="B966" s="8"/>
      <c r="C966" s="9"/>
      <c r="D966" s="10"/>
      <c r="E966" s="9"/>
      <c r="F966" s="9"/>
      <c r="G966" s="9"/>
      <c r="H966" s="9"/>
    </row>
    <row r="967" spans="2:8" ht="15.75">
      <c r="B967" s="8"/>
      <c r="C967" s="9"/>
      <c r="D967" s="10"/>
      <c r="E967" s="9"/>
      <c r="F967" s="9"/>
      <c r="G967" s="9"/>
      <c r="H967" s="9"/>
    </row>
    <row r="968" spans="2:8" ht="15.75">
      <c r="B968" s="8"/>
      <c r="C968" s="9"/>
      <c r="D968" s="10"/>
      <c r="E968" s="9"/>
      <c r="F968" s="9"/>
      <c r="G968" s="9"/>
      <c r="H968" s="9"/>
    </row>
    <row r="969" spans="2:8" ht="15.75">
      <c r="B969" s="8"/>
      <c r="C969" s="9"/>
      <c r="D969" s="10"/>
      <c r="E969" s="9"/>
      <c r="F969" s="9"/>
      <c r="G969" s="9"/>
      <c r="H969" s="9"/>
    </row>
    <row r="970" spans="2:8" ht="15.75">
      <c r="B970" s="8"/>
      <c r="C970" s="9"/>
      <c r="D970" s="10"/>
      <c r="E970" s="9"/>
      <c r="F970" s="9"/>
      <c r="G970" s="9"/>
      <c r="H970" s="9"/>
    </row>
    <row r="971" spans="2:8" ht="15.75">
      <c r="B971" s="8"/>
      <c r="C971" s="9"/>
      <c r="D971" s="10"/>
      <c r="E971" s="9"/>
      <c r="F971" s="9"/>
      <c r="G971" s="9"/>
      <c r="H971" s="9"/>
    </row>
    <row r="972" spans="2:8" ht="15.75">
      <c r="B972" s="8"/>
      <c r="C972" s="9"/>
      <c r="D972" s="10"/>
      <c r="E972" s="9"/>
      <c r="F972" s="9"/>
      <c r="G972" s="9"/>
      <c r="H972" s="9"/>
    </row>
    <row r="973" spans="2:8" ht="15.75">
      <c r="B973" s="8"/>
      <c r="C973" s="9"/>
      <c r="D973" s="10"/>
      <c r="E973" s="9"/>
      <c r="F973" s="9"/>
      <c r="G973" s="9"/>
      <c r="H973" s="9"/>
    </row>
    <row r="974" spans="2:8" ht="15.75">
      <c r="B974" s="8"/>
      <c r="C974" s="9"/>
      <c r="D974" s="10"/>
      <c r="E974" s="9"/>
      <c r="F974" s="9"/>
      <c r="G974" s="9"/>
      <c r="H974" s="9"/>
    </row>
    <row r="975" spans="2:8" ht="15.75">
      <c r="B975" s="8"/>
      <c r="C975" s="9"/>
      <c r="D975" s="10"/>
      <c r="E975" s="9"/>
      <c r="F975" s="9"/>
      <c r="G975" s="9"/>
      <c r="H975" s="9"/>
    </row>
    <row r="976" spans="2:8" ht="15.75">
      <c r="B976" s="8"/>
      <c r="C976" s="9"/>
      <c r="D976" s="10"/>
      <c r="E976" s="9"/>
      <c r="F976" s="9"/>
      <c r="G976" s="9"/>
      <c r="H976" s="9"/>
    </row>
    <row r="977" spans="2:8" ht="15.75">
      <c r="B977" s="8"/>
      <c r="C977" s="9"/>
      <c r="D977" s="10"/>
      <c r="E977" s="9"/>
      <c r="F977" s="9"/>
      <c r="G977" s="9"/>
      <c r="H977" s="9"/>
    </row>
    <row r="978" spans="2:8" ht="15.75">
      <c r="B978" s="8"/>
      <c r="C978" s="9"/>
      <c r="D978" s="10"/>
      <c r="E978" s="9"/>
      <c r="F978" s="9"/>
      <c r="G978" s="9"/>
      <c r="H978" s="9"/>
    </row>
    <row r="979" spans="2:8" ht="15.75">
      <c r="B979" s="8"/>
      <c r="C979" s="9"/>
      <c r="D979" s="10"/>
      <c r="E979" s="9"/>
      <c r="F979" s="9"/>
      <c r="G979" s="9"/>
      <c r="H979" s="9"/>
    </row>
    <row r="980" spans="2:8" ht="15.75">
      <c r="B980" s="8"/>
      <c r="C980" s="9"/>
      <c r="D980" s="10"/>
      <c r="E980" s="9"/>
      <c r="F980" s="9"/>
      <c r="G980" s="9"/>
      <c r="H980" s="9"/>
    </row>
    <row r="981" spans="2:8" ht="15.75">
      <c r="B981" s="8"/>
      <c r="C981" s="9"/>
      <c r="D981" s="10"/>
      <c r="E981" s="9"/>
      <c r="F981" s="9"/>
      <c r="G981" s="9"/>
      <c r="H981" s="9"/>
    </row>
    <row r="982" spans="2:8" ht="15.75">
      <c r="B982" s="8"/>
      <c r="C982" s="9"/>
      <c r="D982" s="10"/>
      <c r="E982" s="9"/>
      <c r="F982" s="9"/>
      <c r="G982" s="9"/>
      <c r="H982" s="9"/>
    </row>
    <row r="983" spans="2:8" ht="15.75">
      <c r="B983" s="8"/>
      <c r="C983" s="9"/>
      <c r="D983" s="10"/>
      <c r="E983" s="9"/>
      <c r="F983" s="9"/>
      <c r="G983" s="9"/>
      <c r="H983" s="9"/>
    </row>
    <row r="984" spans="2:8" ht="15.75">
      <c r="B984" s="8"/>
      <c r="C984" s="9"/>
      <c r="D984" s="10"/>
      <c r="E984" s="9"/>
      <c r="F984" s="9"/>
      <c r="G984" s="9"/>
      <c r="H984" s="9"/>
    </row>
    <row r="985" spans="2:8" ht="15.75">
      <c r="B985" s="8"/>
      <c r="C985" s="9"/>
      <c r="D985" s="10"/>
      <c r="E985" s="9"/>
      <c r="F985" s="9"/>
      <c r="G985" s="9"/>
      <c r="H985" s="9"/>
    </row>
    <row r="986" spans="2:8" ht="15.75">
      <c r="B986" s="8"/>
      <c r="C986" s="9"/>
      <c r="D986" s="10"/>
      <c r="E986" s="9"/>
      <c r="F986" s="9"/>
      <c r="G986" s="9"/>
      <c r="H986" s="9"/>
    </row>
    <row r="987" spans="2:8" ht="15.75">
      <c r="B987" s="8"/>
      <c r="C987" s="9"/>
      <c r="D987" s="10"/>
      <c r="E987" s="9"/>
      <c r="F987" s="9"/>
      <c r="G987" s="9"/>
      <c r="H987" s="9"/>
    </row>
    <row r="988" spans="2:8" ht="15.75">
      <c r="B988" s="8"/>
      <c r="C988" s="9"/>
      <c r="D988" s="10"/>
      <c r="E988" s="9"/>
      <c r="F988" s="9"/>
      <c r="G988" s="9"/>
      <c r="H988" s="9"/>
    </row>
    <row r="989" spans="2:8" ht="15.75">
      <c r="B989" s="8"/>
      <c r="C989" s="9"/>
      <c r="D989" s="10"/>
      <c r="E989" s="9"/>
      <c r="F989" s="9"/>
      <c r="G989" s="9"/>
      <c r="H989" s="9"/>
    </row>
    <row r="990" spans="2:8" ht="15.75">
      <c r="B990" s="8"/>
      <c r="C990" s="9"/>
      <c r="D990" s="10"/>
      <c r="E990" s="9"/>
      <c r="F990" s="9"/>
      <c r="G990" s="9"/>
      <c r="H990" s="9"/>
    </row>
    <row r="991" spans="2:8" ht="15.75">
      <c r="B991" s="8"/>
      <c r="C991" s="9"/>
      <c r="D991" s="10"/>
      <c r="E991" s="9"/>
      <c r="F991" s="9"/>
      <c r="G991" s="9"/>
      <c r="H991" s="9"/>
    </row>
    <row r="992" spans="2:8" ht="15.75">
      <c r="B992" s="8"/>
      <c r="C992" s="9"/>
      <c r="D992" s="10"/>
      <c r="E992" s="9"/>
      <c r="F992" s="9"/>
      <c r="G992" s="9"/>
      <c r="H992" s="9"/>
    </row>
    <row r="993" spans="2:8" ht="15.75">
      <c r="B993" s="8"/>
      <c r="C993" s="9"/>
      <c r="D993" s="10"/>
      <c r="E993" s="9"/>
      <c r="F993" s="9"/>
      <c r="G993" s="9"/>
      <c r="H993" s="9"/>
    </row>
    <row r="994" spans="2:8" ht="15.75">
      <c r="B994" s="8"/>
      <c r="C994" s="9"/>
      <c r="D994" s="10"/>
      <c r="E994" s="9"/>
      <c r="F994" s="9"/>
      <c r="G994" s="9"/>
      <c r="H994" s="9"/>
    </row>
    <row r="995" spans="2:8" ht="15.75">
      <c r="B995" s="8"/>
      <c r="C995" s="9"/>
      <c r="D995" s="10"/>
      <c r="E995" s="9"/>
      <c r="F995" s="9"/>
      <c r="G995" s="9"/>
      <c r="H995" s="9"/>
    </row>
    <row r="996" spans="2:8" ht="15.75">
      <c r="B996" s="8"/>
      <c r="C996" s="9"/>
      <c r="D996" s="10"/>
      <c r="E996" s="9"/>
      <c r="F996" s="9"/>
      <c r="G996" s="9"/>
      <c r="H996" s="9"/>
    </row>
    <row r="997" spans="2:8" ht="15.75">
      <c r="B997" s="8"/>
      <c r="C997" s="9"/>
      <c r="D997" s="10"/>
      <c r="E997" s="9"/>
      <c r="F997" s="9"/>
      <c r="G997" s="9"/>
      <c r="H997" s="9"/>
    </row>
    <row r="998" spans="2:8" ht="15.75">
      <c r="B998" s="8"/>
      <c r="C998" s="9"/>
      <c r="D998" s="10"/>
      <c r="E998" s="9"/>
      <c r="F998" s="9"/>
      <c r="G998" s="9"/>
      <c r="H998" s="9"/>
    </row>
    <row r="999" spans="2:8" ht="15.75">
      <c r="B999" s="8"/>
      <c r="C999" s="9"/>
      <c r="D999" s="10"/>
      <c r="E999" s="9"/>
      <c r="F999" s="9"/>
      <c r="G999" s="9"/>
      <c r="H999" s="9"/>
    </row>
    <row r="1000" spans="2:8" ht="15.75">
      <c r="B1000" s="8"/>
      <c r="C1000" s="9"/>
      <c r="D1000" s="10"/>
      <c r="E1000" s="9"/>
      <c r="F1000" s="9"/>
      <c r="G1000" s="9"/>
      <c r="H1000" s="9"/>
    </row>
    <row r="1001" spans="2:8" ht="15.75">
      <c r="B1001" s="8"/>
      <c r="C1001" s="9"/>
      <c r="D1001" s="10"/>
      <c r="E1001" s="9"/>
      <c r="F1001" s="9"/>
      <c r="G1001" s="9"/>
      <c r="H1001" s="9"/>
    </row>
    <row r="1002" spans="2:8" ht="15.75">
      <c r="B1002" s="8"/>
      <c r="C1002" s="9"/>
      <c r="D1002" s="10"/>
      <c r="E1002" s="9"/>
      <c r="F1002" s="9"/>
      <c r="G1002" s="9"/>
      <c r="H1002" s="9"/>
    </row>
    <row r="1003" spans="2:8" ht="15.75">
      <c r="B1003" s="8"/>
      <c r="C1003" s="9"/>
      <c r="D1003" s="10"/>
      <c r="E1003" s="9"/>
      <c r="F1003" s="9"/>
      <c r="G1003" s="9"/>
      <c r="H1003" s="9"/>
    </row>
    <row r="1004" spans="2:8" ht="15.75">
      <c r="B1004" s="8"/>
      <c r="C1004" s="9"/>
      <c r="D1004" s="10"/>
      <c r="E1004" s="9"/>
      <c r="F1004" s="9"/>
      <c r="G1004" s="9"/>
      <c r="H1004" s="9"/>
    </row>
    <row r="1005" spans="2:8" ht="15.75">
      <c r="B1005" s="8"/>
      <c r="C1005" s="9"/>
      <c r="D1005" s="10"/>
      <c r="E1005" s="9"/>
      <c r="F1005" s="9"/>
      <c r="G1005" s="9"/>
      <c r="H1005" s="9"/>
    </row>
    <row r="1006" spans="2:8" ht="15.75">
      <c r="B1006" s="8"/>
      <c r="C1006" s="9"/>
      <c r="D1006" s="10"/>
      <c r="E1006" s="9"/>
      <c r="F1006" s="9"/>
      <c r="G1006" s="9"/>
      <c r="H1006" s="9"/>
    </row>
    <row r="1007" spans="2:8" ht="15.75">
      <c r="B1007" s="8"/>
      <c r="C1007" s="9"/>
      <c r="D1007" s="10"/>
      <c r="E1007" s="9"/>
      <c r="F1007" s="9"/>
      <c r="G1007" s="9"/>
      <c r="H1007" s="9"/>
    </row>
    <row r="1008" spans="2:8" ht="15.75">
      <c r="B1008" s="8"/>
      <c r="C1008" s="9"/>
      <c r="D1008" s="10"/>
      <c r="E1008" s="9"/>
      <c r="F1008" s="9"/>
      <c r="G1008" s="9"/>
      <c r="H1008" s="9"/>
    </row>
    <row r="1009" spans="2:8" ht="15.75">
      <c r="B1009" s="8"/>
      <c r="C1009" s="9"/>
      <c r="D1009" s="10"/>
      <c r="E1009" s="9"/>
      <c r="F1009" s="9"/>
      <c r="G1009" s="9"/>
      <c r="H1009" s="9"/>
    </row>
    <row r="1010" spans="2:8" ht="15.75">
      <c r="B1010" s="8"/>
      <c r="C1010" s="9"/>
      <c r="D1010" s="10"/>
      <c r="E1010" s="9"/>
      <c r="F1010" s="9"/>
      <c r="G1010" s="9"/>
      <c r="H1010" s="9"/>
    </row>
    <row r="1011" spans="2:8" ht="15.75">
      <c r="B1011" s="8"/>
      <c r="C1011" s="9"/>
      <c r="D1011" s="10"/>
      <c r="E1011" s="9"/>
      <c r="F1011" s="9"/>
      <c r="G1011" s="9"/>
      <c r="H1011" s="9"/>
    </row>
    <row r="1012" spans="2:8" ht="15.75">
      <c r="B1012" s="8"/>
      <c r="C1012" s="9"/>
      <c r="D1012" s="10"/>
      <c r="E1012" s="9"/>
      <c r="F1012" s="9"/>
      <c r="G1012" s="9"/>
      <c r="H1012" s="9"/>
    </row>
    <row r="1013" spans="2:8" ht="15.75">
      <c r="B1013" s="8"/>
      <c r="C1013" s="9"/>
      <c r="D1013" s="10"/>
      <c r="E1013" s="9"/>
      <c r="F1013" s="9"/>
      <c r="G1013" s="9"/>
      <c r="H1013" s="9"/>
    </row>
    <row r="1014" spans="2:8" ht="15.75">
      <c r="B1014" s="8"/>
      <c r="C1014" s="9"/>
      <c r="D1014" s="10"/>
      <c r="E1014" s="9"/>
      <c r="F1014" s="9"/>
      <c r="G1014" s="9"/>
      <c r="H1014" s="9"/>
    </row>
    <row r="1015" spans="2:8" ht="15.75">
      <c r="B1015" s="8"/>
      <c r="C1015" s="9"/>
      <c r="D1015" s="10"/>
      <c r="E1015" s="9"/>
      <c r="F1015" s="9"/>
      <c r="G1015" s="9"/>
      <c r="H1015" s="9"/>
    </row>
    <row r="1016" spans="2:8" ht="15.75">
      <c r="B1016" s="8"/>
      <c r="C1016" s="9"/>
      <c r="D1016" s="10"/>
      <c r="E1016" s="9"/>
      <c r="F1016" s="9"/>
      <c r="G1016" s="9"/>
      <c r="H1016" s="9"/>
    </row>
    <row r="1017" spans="2:8" ht="15.75">
      <c r="B1017" s="8"/>
      <c r="C1017" s="9"/>
      <c r="D1017" s="10"/>
      <c r="E1017" s="9"/>
      <c r="F1017" s="9"/>
      <c r="G1017" s="9"/>
      <c r="H1017" s="9"/>
    </row>
    <row r="1018" spans="2:8" ht="15.75">
      <c r="B1018" s="8"/>
      <c r="C1018" s="9"/>
      <c r="D1018" s="10"/>
      <c r="E1018" s="9"/>
      <c r="F1018" s="9"/>
      <c r="G1018" s="9"/>
      <c r="H1018" s="9"/>
    </row>
    <row r="1019" spans="2:8" ht="15.75">
      <c r="B1019" s="8"/>
      <c r="C1019" s="9"/>
      <c r="D1019" s="10"/>
      <c r="E1019" s="9"/>
      <c r="F1019" s="9"/>
      <c r="G1019" s="9"/>
      <c r="H1019" s="9"/>
    </row>
    <row r="1020" spans="2:8" ht="15.75">
      <c r="B1020" s="8"/>
      <c r="C1020" s="9"/>
      <c r="D1020" s="10"/>
      <c r="E1020" s="9"/>
      <c r="F1020" s="9"/>
      <c r="G1020" s="9"/>
      <c r="H1020" s="9"/>
    </row>
    <row r="1021" spans="2:8" ht="15.75">
      <c r="B1021" s="8"/>
      <c r="C1021" s="9"/>
      <c r="D1021" s="10"/>
      <c r="E1021" s="9"/>
      <c r="F1021" s="9"/>
      <c r="G1021" s="9"/>
      <c r="H1021" s="9"/>
    </row>
    <row r="1022" spans="2:8" ht="15.75">
      <c r="B1022" s="8"/>
      <c r="C1022" s="9"/>
      <c r="D1022" s="10"/>
      <c r="E1022" s="9"/>
      <c r="F1022" s="9"/>
      <c r="G1022" s="9"/>
      <c r="H1022" s="9"/>
    </row>
    <row r="1023" spans="2:8" ht="15.75">
      <c r="B1023" s="8"/>
      <c r="C1023" s="9"/>
      <c r="D1023" s="10"/>
      <c r="E1023" s="9"/>
      <c r="F1023" s="9"/>
      <c r="G1023" s="9"/>
      <c r="H1023" s="9"/>
    </row>
    <row r="1024" spans="2:8" ht="15.75">
      <c r="B1024" s="8"/>
      <c r="C1024" s="9"/>
      <c r="D1024" s="10"/>
      <c r="E1024" s="9"/>
      <c r="F1024" s="9"/>
      <c r="G1024" s="9"/>
      <c r="H1024" s="9"/>
    </row>
    <row r="1025" spans="2:8" ht="15.75">
      <c r="B1025" s="8"/>
      <c r="C1025" s="9"/>
      <c r="D1025" s="10"/>
      <c r="E1025" s="9"/>
      <c r="F1025" s="9"/>
      <c r="G1025" s="9"/>
      <c r="H1025" s="9"/>
    </row>
    <row r="1026" spans="2:8" ht="15.75">
      <c r="B1026" s="8"/>
      <c r="C1026" s="9"/>
      <c r="D1026" s="10"/>
      <c r="E1026" s="9"/>
      <c r="F1026" s="9"/>
      <c r="G1026" s="9"/>
      <c r="H1026" s="9"/>
    </row>
    <row r="1027" spans="2:8" ht="15.75">
      <c r="B1027" s="8"/>
      <c r="C1027" s="9"/>
      <c r="D1027" s="10"/>
      <c r="E1027" s="9"/>
      <c r="F1027" s="9"/>
      <c r="G1027" s="9"/>
      <c r="H1027" s="9"/>
    </row>
    <row r="1028" spans="2:8" ht="15.75">
      <c r="B1028" s="8"/>
      <c r="C1028" s="9"/>
      <c r="D1028" s="10"/>
      <c r="E1028" s="9"/>
      <c r="F1028" s="9"/>
      <c r="G1028" s="9"/>
      <c r="H1028" s="9"/>
    </row>
    <row r="1029" spans="2:8" ht="15.75">
      <c r="B1029" s="8"/>
      <c r="C1029" s="9"/>
      <c r="D1029" s="10"/>
      <c r="E1029" s="9"/>
      <c r="F1029" s="9"/>
      <c r="G1029" s="9"/>
      <c r="H1029" s="9"/>
    </row>
    <row r="1030" spans="2:8" ht="15.75">
      <c r="B1030" s="8"/>
      <c r="C1030" s="9"/>
      <c r="D1030" s="10"/>
      <c r="E1030" s="9"/>
      <c r="F1030" s="9"/>
      <c r="G1030" s="9"/>
      <c r="H1030" s="9"/>
    </row>
    <row r="1031" spans="2:8" ht="15.75">
      <c r="B1031" s="8"/>
      <c r="C1031" s="9"/>
      <c r="D1031" s="10"/>
      <c r="E1031" s="9"/>
      <c r="F1031" s="9"/>
      <c r="G1031" s="9"/>
      <c r="H1031" s="9"/>
    </row>
    <row r="1032" spans="2:8" ht="15.75">
      <c r="B1032" s="8"/>
      <c r="C1032" s="9"/>
      <c r="D1032" s="10"/>
      <c r="E1032" s="9"/>
      <c r="F1032" s="9"/>
      <c r="G1032" s="9"/>
      <c r="H1032" s="9"/>
    </row>
    <row r="1033" spans="2:8" ht="15.75">
      <c r="B1033" s="8"/>
      <c r="C1033" s="9"/>
      <c r="D1033" s="10"/>
      <c r="E1033" s="9"/>
      <c r="F1033" s="9"/>
      <c r="G1033" s="9"/>
      <c r="H1033" s="9"/>
    </row>
    <row r="1034" spans="2:8" ht="15.75">
      <c r="B1034" s="8"/>
      <c r="C1034" s="9"/>
      <c r="D1034" s="10"/>
      <c r="E1034" s="9"/>
      <c r="F1034" s="9"/>
      <c r="G1034" s="9"/>
      <c r="H1034" s="9"/>
    </row>
    <row r="1035" spans="2:8" ht="15.75">
      <c r="B1035" s="8"/>
      <c r="C1035" s="9"/>
      <c r="D1035" s="10"/>
      <c r="E1035" s="9"/>
      <c r="F1035" s="9"/>
      <c r="G1035" s="9"/>
      <c r="H1035" s="9"/>
    </row>
    <row r="1036" spans="2:8" ht="15.75">
      <c r="B1036" s="8"/>
      <c r="C1036" s="9"/>
      <c r="D1036" s="10"/>
      <c r="E1036" s="9"/>
      <c r="F1036" s="9"/>
      <c r="G1036" s="9"/>
      <c r="H1036" s="9"/>
    </row>
    <row r="1037" spans="2:8" ht="15.75">
      <c r="B1037" s="8"/>
      <c r="C1037" s="9"/>
      <c r="D1037" s="10"/>
      <c r="E1037" s="9"/>
      <c r="F1037" s="9"/>
      <c r="G1037" s="9"/>
      <c r="H1037" s="9"/>
    </row>
    <row r="1038" spans="2:8" ht="15.75">
      <c r="B1038" s="8"/>
      <c r="C1038" s="9"/>
      <c r="D1038" s="10"/>
      <c r="E1038" s="9"/>
      <c r="F1038" s="9"/>
      <c r="G1038" s="9"/>
      <c r="H1038" s="9"/>
    </row>
    <row r="1039" spans="2:8" ht="15.75">
      <c r="B1039" s="8"/>
      <c r="C1039" s="9"/>
      <c r="D1039" s="10"/>
      <c r="E1039" s="9"/>
      <c r="F1039" s="9"/>
      <c r="G1039" s="9"/>
      <c r="H1039" s="9"/>
    </row>
    <row r="1040" spans="2:8" ht="15.75">
      <c r="B1040" s="8"/>
      <c r="C1040" s="9"/>
      <c r="D1040" s="10"/>
      <c r="E1040" s="9"/>
      <c r="F1040" s="9"/>
      <c r="G1040" s="9"/>
      <c r="H1040" s="9"/>
    </row>
    <row r="1041" spans="2:8" ht="15.75">
      <c r="B1041" s="8"/>
      <c r="C1041" s="9"/>
      <c r="D1041" s="10"/>
      <c r="E1041" s="9"/>
      <c r="F1041" s="9"/>
      <c r="G1041" s="9"/>
      <c r="H1041" s="9"/>
    </row>
    <row r="1042" spans="2:8" ht="15.75">
      <c r="B1042" s="8"/>
      <c r="C1042" s="9"/>
      <c r="D1042" s="10"/>
      <c r="E1042" s="9"/>
      <c r="F1042" s="9"/>
      <c r="G1042" s="9"/>
      <c r="H1042" s="9"/>
    </row>
    <row r="1043" spans="2:8" ht="15.75">
      <c r="B1043" s="8"/>
      <c r="C1043" s="9"/>
      <c r="D1043" s="10"/>
      <c r="E1043" s="9"/>
      <c r="F1043" s="9"/>
      <c r="G1043" s="9"/>
      <c r="H1043" s="9"/>
    </row>
    <row r="1044" spans="2:8" ht="15.75">
      <c r="B1044" s="8"/>
      <c r="C1044" s="9"/>
      <c r="D1044" s="10"/>
      <c r="E1044" s="9"/>
      <c r="F1044" s="9"/>
      <c r="G1044" s="9"/>
      <c r="H1044" s="9"/>
    </row>
    <row r="1045" spans="2:8" ht="15.75">
      <c r="B1045" s="8"/>
      <c r="C1045" s="9"/>
      <c r="D1045" s="10"/>
      <c r="E1045" s="9"/>
      <c r="F1045" s="9"/>
      <c r="G1045" s="9"/>
      <c r="H1045" s="9"/>
    </row>
    <row r="1046" spans="2:8" ht="15.75">
      <c r="B1046" s="8"/>
      <c r="C1046" s="9"/>
      <c r="D1046" s="10"/>
      <c r="E1046" s="9"/>
      <c r="F1046" s="9"/>
      <c r="G1046" s="9"/>
      <c r="H1046" s="9"/>
    </row>
    <row r="1047" spans="2:8" ht="15.75">
      <c r="B1047" s="8"/>
      <c r="C1047" s="9"/>
      <c r="D1047" s="10"/>
      <c r="E1047" s="9"/>
      <c r="F1047" s="9"/>
      <c r="G1047" s="9"/>
      <c r="H1047" s="9"/>
    </row>
    <row r="1048" spans="2:8" ht="15.75">
      <c r="B1048" s="8"/>
      <c r="C1048" s="9"/>
      <c r="D1048" s="10"/>
      <c r="E1048" s="9"/>
      <c r="F1048" s="9"/>
      <c r="G1048" s="9"/>
      <c r="H1048" s="9"/>
    </row>
    <row r="1049" spans="2:8" ht="15.75">
      <c r="B1049" s="8"/>
      <c r="C1049" s="9"/>
      <c r="D1049" s="10"/>
      <c r="E1049" s="9"/>
      <c r="F1049" s="9"/>
      <c r="G1049" s="9"/>
      <c r="H1049" s="9"/>
    </row>
    <row r="1050" spans="2:8" ht="15.75">
      <c r="B1050" s="8"/>
      <c r="C1050" s="9"/>
      <c r="D1050" s="10"/>
      <c r="E1050" s="9"/>
      <c r="F1050" s="9"/>
      <c r="G1050" s="9"/>
      <c r="H1050" s="9"/>
    </row>
    <row r="1051" spans="2:8" ht="15.75">
      <c r="B1051" s="8"/>
      <c r="C1051" s="9"/>
      <c r="D1051" s="10"/>
      <c r="E1051" s="9"/>
      <c r="F1051" s="9"/>
      <c r="G1051" s="9"/>
      <c r="H1051" s="9"/>
    </row>
    <row r="1052" spans="2:8" ht="15.75">
      <c r="B1052" s="8"/>
      <c r="C1052" s="9"/>
      <c r="D1052" s="10"/>
      <c r="E1052" s="9"/>
      <c r="F1052" s="9"/>
      <c r="G1052" s="9"/>
      <c r="H1052" s="9"/>
    </row>
    <row r="1053" spans="2:8" ht="15.75">
      <c r="B1053" s="8"/>
      <c r="C1053" s="9"/>
      <c r="D1053" s="10"/>
      <c r="E1053" s="9"/>
      <c r="F1053" s="9"/>
      <c r="G1053" s="9"/>
      <c r="H1053" s="9"/>
    </row>
    <row r="1054" spans="2:8" ht="15.75">
      <c r="B1054" s="8"/>
      <c r="C1054" s="9"/>
      <c r="D1054" s="10"/>
      <c r="E1054" s="9"/>
      <c r="F1054" s="9"/>
      <c r="G1054" s="9"/>
      <c r="H1054" s="9"/>
    </row>
    <row r="1055" spans="2:8" ht="15.75">
      <c r="B1055" s="8"/>
      <c r="C1055" s="9"/>
      <c r="D1055" s="10"/>
      <c r="E1055" s="9"/>
      <c r="F1055" s="9"/>
      <c r="G1055" s="9"/>
      <c r="H1055" s="9"/>
    </row>
    <row r="1056" spans="2:8" ht="15.75">
      <c r="B1056" s="8"/>
      <c r="C1056" s="9"/>
      <c r="D1056" s="10"/>
      <c r="E1056" s="9"/>
      <c r="F1056" s="9"/>
      <c r="G1056" s="9"/>
      <c r="H1056" s="9"/>
    </row>
    <row r="1057" spans="2:8" ht="15.75">
      <c r="B1057" s="8"/>
      <c r="C1057" s="9"/>
      <c r="D1057" s="10"/>
      <c r="E1057" s="9"/>
      <c r="F1057" s="9"/>
      <c r="G1057" s="9"/>
      <c r="H1057" s="9"/>
    </row>
    <row r="1058" spans="2:8" ht="15.75">
      <c r="B1058" s="8"/>
      <c r="C1058" s="9"/>
      <c r="D1058" s="10"/>
      <c r="E1058" s="9"/>
      <c r="F1058" s="9"/>
      <c r="G1058" s="9"/>
      <c r="H1058" s="9"/>
    </row>
    <row r="1059" spans="2:8" ht="15.75">
      <c r="B1059" s="8"/>
      <c r="C1059" s="9"/>
      <c r="D1059" s="10"/>
      <c r="E1059" s="9"/>
      <c r="F1059" s="9"/>
      <c r="G1059" s="9"/>
      <c r="H1059" s="9"/>
    </row>
    <row r="1060" spans="2:8" ht="15.75">
      <c r="B1060" s="8"/>
      <c r="C1060" s="9"/>
      <c r="D1060" s="10"/>
      <c r="E1060" s="9"/>
      <c r="F1060" s="9"/>
      <c r="G1060" s="9"/>
      <c r="H1060" s="9"/>
    </row>
    <row r="1061" spans="2:8" ht="15.75">
      <c r="B1061" s="8"/>
      <c r="C1061" s="9"/>
      <c r="D1061" s="10"/>
      <c r="E1061" s="9"/>
      <c r="F1061" s="9"/>
      <c r="G1061" s="9"/>
      <c r="H1061" s="9"/>
    </row>
    <row r="1062" spans="2:8" ht="15.75">
      <c r="B1062" s="8"/>
      <c r="C1062" s="9"/>
      <c r="D1062" s="10"/>
      <c r="E1062" s="9"/>
      <c r="F1062" s="9"/>
      <c r="G1062" s="9"/>
      <c r="H1062" s="9"/>
    </row>
    <row r="1063" spans="2:8" ht="15.75">
      <c r="B1063" s="8"/>
      <c r="C1063" s="9"/>
      <c r="D1063" s="10"/>
      <c r="E1063" s="9"/>
      <c r="F1063" s="9"/>
      <c r="G1063" s="9"/>
      <c r="H1063" s="9"/>
    </row>
    <row r="1064" spans="2:8" ht="15.75">
      <c r="B1064" s="8"/>
      <c r="C1064" s="9"/>
      <c r="D1064" s="10"/>
      <c r="E1064" s="9"/>
      <c r="F1064" s="9"/>
      <c r="G1064" s="9"/>
      <c r="H1064" s="9"/>
    </row>
    <row r="1065" spans="2:8" ht="15.75">
      <c r="B1065" s="8"/>
      <c r="C1065" s="9"/>
      <c r="D1065" s="10"/>
      <c r="E1065" s="9"/>
      <c r="F1065" s="9"/>
      <c r="G1065" s="9"/>
      <c r="H1065" s="9"/>
    </row>
    <row r="1066" spans="2:8" ht="15.75">
      <c r="B1066" s="8"/>
      <c r="C1066" s="9"/>
      <c r="D1066" s="10"/>
      <c r="E1066" s="9"/>
      <c r="F1066" s="9"/>
      <c r="G1066" s="9"/>
      <c r="H1066" s="9"/>
    </row>
    <row r="1067" spans="2:8" ht="15.75">
      <c r="B1067" s="8"/>
      <c r="C1067" s="9"/>
      <c r="D1067" s="10"/>
      <c r="E1067" s="9"/>
      <c r="F1067" s="9"/>
      <c r="G1067" s="9"/>
      <c r="H1067" s="9"/>
    </row>
    <row r="1068" spans="2:8" ht="15.75">
      <c r="B1068" s="8"/>
      <c r="C1068" s="9"/>
      <c r="D1068" s="10"/>
      <c r="E1068" s="9"/>
      <c r="F1068" s="9"/>
      <c r="G1068" s="9"/>
      <c r="H1068" s="9"/>
    </row>
    <row r="1069" spans="2:8" ht="15.75">
      <c r="B1069" s="8"/>
      <c r="C1069" s="9"/>
      <c r="D1069" s="10"/>
      <c r="E1069" s="9"/>
      <c r="F1069" s="9"/>
      <c r="G1069" s="9"/>
      <c r="H1069" s="9"/>
    </row>
    <row r="1070" spans="2:8" ht="15.75">
      <c r="B1070" s="8"/>
      <c r="C1070" s="9"/>
      <c r="D1070" s="10"/>
      <c r="E1070" s="9"/>
      <c r="F1070" s="9"/>
      <c r="G1070" s="9"/>
      <c r="H1070" s="9"/>
    </row>
    <row r="1071" spans="2:8" ht="15.75">
      <c r="B1071" s="8"/>
      <c r="C1071" s="9"/>
      <c r="D1071" s="10"/>
      <c r="E1071" s="9"/>
      <c r="F1071" s="9"/>
      <c r="G1071" s="9"/>
      <c r="H1071" s="9"/>
    </row>
    <row r="1072" spans="2:8" ht="15.75">
      <c r="B1072" s="8"/>
      <c r="C1072" s="9"/>
      <c r="D1072" s="10"/>
      <c r="E1072" s="9"/>
      <c r="F1072" s="9"/>
      <c r="G1072" s="9"/>
      <c r="H1072" s="9"/>
    </row>
    <row r="1073" spans="2:8" ht="15.75">
      <c r="B1073" s="8"/>
      <c r="C1073" s="9"/>
      <c r="D1073" s="10"/>
      <c r="E1073" s="9"/>
      <c r="F1073" s="9"/>
      <c r="G1073" s="9"/>
      <c r="H1073" s="9"/>
    </row>
    <row r="1074" spans="2:8" ht="15.75">
      <c r="B1074" s="8"/>
      <c r="C1074" s="9"/>
      <c r="D1074" s="10"/>
      <c r="E1074" s="9"/>
      <c r="F1074" s="9"/>
      <c r="G1074" s="9"/>
      <c r="H1074" s="9"/>
    </row>
    <row r="1075" spans="2:8" ht="15.75">
      <c r="B1075" s="8"/>
      <c r="C1075" s="9"/>
      <c r="D1075" s="10"/>
      <c r="E1075" s="9"/>
      <c r="F1075" s="9"/>
      <c r="G1075" s="9"/>
      <c r="H1075" s="9"/>
    </row>
    <row r="1076" spans="2:8" ht="15.75">
      <c r="B1076" s="8"/>
      <c r="C1076" s="9"/>
      <c r="D1076" s="10"/>
      <c r="E1076" s="9"/>
      <c r="F1076" s="9"/>
      <c r="G1076" s="9"/>
      <c r="H1076" s="9"/>
    </row>
    <row r="1077" spans="2:8" ht="15.75">
      <c r="B1077" s="8"/>
      <c r="C1077" s="9"/>
      <c r="D1077" s="10"/>
      <c r="E1077" s="9"/>
      <c r="F1077" s="9"/>
      <c r="G1077" s="9"/>
      <c r="H1077" s="9"/>
    </row>
    <row r="1078" spans="2:8" ht="15.75">
      <c r="B1078" s="8"/>
      <c r="C1078" s="9"/>
      <c r="D1078" s="10"/>
      <c r="E1078" s="9"/>
      <c r="F1078" s="9"/>
      <c r="G1078" s="9"/>
      <c r="H1078" s="9"/>
    </row>
    <row r="1079" spans="2:8" ht="15.75">
      <c r="B1079" s="8"/>
      <c r="C1079" s="9"/>
      <c r="D1079" s="10"/>
      <c r="E1079" s="9"/>
      <c r="F1079" s="9"/>
      <c r="G1079" s="9"/>
      <c r="H1079" s="9"/>
    </row>
    <row r="1080" spans="2:8" ht="15.75">
      <c r="B1080" s="8"/>
      <c r="C1080" s="9"/>
      <c r="D1080" s="10"/>
      <c r="E1080" s="9"/>
      <c r="F1080" s="9"/>
      <c r="G1080" s="9"/>
      <c r="H1080" s="9"/>
    </row>
    <row r="1081" spans="2:8" ht="15.75">
      <c r="B1081" s="8"/>
      <c r="C1081" s="9"/>
      <c r="D1081" s="10"/>
      <c r="E1081" s="9"/>
      <c r="F1081" s="9"/>
      <c r="G1081" s="9"/>
      <c r="H1081" s="9"/>
    </row>
    <row r="1082" spans="2:8" ht="15.75">
      <c r="B1082" s="8"/>
      <c r="C1082" s="9"/>
      <c r="D1082" s="10"/>
      <c r="E1082" s="9"/>
      <c r="F1082" s="9"/>
      <c r="G1082" s="9"/>
      <c r="H1082" s="9"/>
    </row>
    <row r="1083" spans="2:8" ht="15.75">
      <c r="B1083" s="8"/>
      <c r="C1083" s="9"/>
      <c r="D1083" s="10"/>
      <c r="E1083" s="9"/>
      <c r="F1083" s="9"/>
      <c r="G1083" s="9"/>
      <c r="H1083" s="9"/>
    </row>
    <row r="1084" spans="2:8" ht="15.75">
      <c r="B1084" s="8"/>
      <c r="C1084" s="9"/>
      <c r="D1084" s="10"/>
      <c r="E1084" s="9"/>
      <c r="F1084" s="9"/>
      <c r="G1084" s="9"/>
      <c r="H1084" s="9"/>
    </row>
    <row r="1085" spans="2:8" ht="15.75">
      <c r="B1085" s="8"/>
      <c r="C1085" s="9"/>
      <c r="D1085" s="10"/>
      <c r="E1085" s="9"/>
      <c r="F1085" s="9"/>
      <c r="G1085" s="9"/>
      <c r="H1085" s="9"/>
    </row>
    <row r="1086" spans="2:8" ht="15.75">
      <c r="B1086" s="8"/>
      <c r="C1086" s="9"/>
      <c r="D1086" s="10"/>
      <c r="E1086" s="9"/>
      <c r="F1086" s="9"/>
      <c r="G1086" s="9"/>
      <c r="H1086" s="9"/>
    </row>
    <row r="1087" spans="2:8" ht="15.75">
      <c r="B1087" s="8"/>
      <c r="C1087" s="9"/>
      <c r="D1087" s="10"/>
      <c r="E1087" s="9"/>
      <c r="F1087" s="9"/>
      <c r="G1087" s="9"/>
      <c r="H1087" s="9"/>
    </row>
    <row r="1088" spans="2:8" ht="15.75">
      <c r="B1088" s="8"/>
      <c r="C1088" s="9"/>
      <c r="D1088" s="10"/>
      <c r="E1088" s="9"/>
      <c r="F1088" s="9"/>
      <c r="G1088" s="9"/>
      <c r="H1088" s="9"/>
    </row>
    <row r="1089" spans="2:8" ht="15.75">
      <c r="B1089" s="8"/>
      <c r="C1089" s="9"/>
      <c r="D1089" s="10"/>
      <c r="E1089" s="9"/>
      <c r="F1089" s="9"/>
      <c r="G1089" s="9"/>
      <c r="H1089" s="9"/>
    </row>
    <row r="1090" spans="2:8" ht="15.75">
      <c r="B1090" s="8"/>
      <c r="C1090" s="9"/>
      <c r="D1090" s="10"/>
      <c r="E1090" s="9"/>
      <c r="F1090" s="9"/>
      <c r="G1090" s="9"/>
      <c r="H1090" s="9"/>
    </row>
    <row r="1091" spans="2:8" ht="15.75">
      <c r="B1091" s="8"/>
      <c r="C1091" s="9"/>
      <c r="D1091" s="10"/>
      <c r="E1091" s="9"/>
      <c r="F1091" s="9"/>
      <c r="G1091" s="9"/>
      <c r="H1091" s="9"/>
    </row>
    <row r="1092" spans="2:8" ht="15.75">
      <c r="B1092" s="8"/>
      <c r="C1092" s="9"/>
      <c r="D1092" s="10"/>
      <c r="E1092" s="9"/>
      <c r="F1092" s="9"/>
      <c r="G1092" s="9"/>
      <c r="H1092" s="9"/>
    </row>
    <row r="1093" spans="2:8" ht="15.75">
      <c r="B1093" s="8"/>
      <c r="C1093" s="9"/>
      <c r="D1093" s="10"/>
      <c r="E1093" s="9"/>
      <c r="F1093" s="9"/>
      <c r="G1093" s="9"/>
      <c r="H1093" s="9"/>
    </row>
    <row r="1094" spans="2:8" ht="15.75">
      <c r="B1094" s="8"/>
      <c r="C1094" s="9"/>
      <c r="D1094" s="10"/>
      <c r="E1094" s="9"/>
      <c r="F1094" s="9"/>
      <c r="G1094" s="9"/>
      <c r="H1094" s="9"/>
    </row>
    <row r="1095" spans="2:8" ht="15.75">
      <c r="B1095" s="8"/>
      <c r="C1095" s="9"/>
      <c r="D1095" s="10"/>
      <c r="E1095" s="9"/>
      <c r="F1095" s="9"/>
      <c r="G1095" s="9"/>
      <c r="H1095" s="9"/>
    </row>
    <row r="1096" spans="2:8" ht="15.75">
      <c r="B1096" s="8"/>
      <c r="C1096" s="9"/>
      <c r="D1096" s="10"/>
      <c r="E1096" s="9"/>
      <c r="F1096" s="9"/>
      <c r="G1096" s="9"/>
      <c r="H1096" s="9"/>
    </row>
    <row r="1097" spans="2:8" ht="15.75">
      <c r="B1097" s="8"/>
      <c r="C1097" s="9"/>
      <c r="D1097" s="10"/>
      <c r="E1097" s="9"/>
      <c r="F1097" s="9"/>
      <c r="G1097" s="9"/>
      <c r="H1097" s="9"/>
    </row>
    <row r="1098" spans="2:8" ht="15.75">
      <c r="B1098" s="8"/>
      <c r="C1098" s="9"/>
      <c r="D1098" s="10"/>
      <c r="E1098" s="9"/>
      <c r="F1098" s="9"/>
      <c r="G1098" s="9"/>
      <c r="H1098" s="9"/>
    </row>
    <row r="1099" spans="2:8" ht="15.75">
      <c r="B1099" s="8"/>
      <c r="C1099" s="9"/>
      <c r="D1099" s="10"/>
      <c r="E1099" s="9"/>
      <c r="F1099" s="9"/>
      <c r="G1099" s="9"/>
      <c r="H1099" s="9"/>
    </row>
    <row r="1100" spans="2:8" ht="15.75">
      <c r="B1100" s="8"/>
      <c r="C1100" s="9"/>
      <c r="D1100" s="10"/>
      <c r="E1100" s="9"/>
      <c r="F1100" s="9"/>
      <c r="G1100" s="9"/>
      <c r="H1100" s="9"/>
    </row>
    <row r="1101" spans="2:8" ht="15.75">
      <c r="B1101" s="8"/>
      <c r="C1101" s="9"/>
      <c r="D1101" s="10"/>
      <c r="E1101" s="9"/>
      <c r="F1101" s="9"/>
      <c r="G1101" s="9"/>
      <c r="H1101" s="9"/>
    </row>
    <row r="1102" spans="2:8" ht="15.75">
      <c r="B1102" s="8"/>
      <c r="C1102" s="9"/>
      <c r="D1102" s="10"/>
      <c r="E1102" s="9"/>
      <c r="F1102" s="9"/>
      <c r="G1102" s="9"/>
      <c r="H1102" s="9"/>
    </row>
    <row r="1103" spans="2:8" ht="15.75">
      <c r="B1103" s="8"/>
      <c r="C1103" s="9"/>
      <c r="D1103" s="10"/>
      <c r="E1103" s="9"/>
      <c r="F1103" s="9"/>
      <c r="G1103" s="9"/>
      <c r="H1103" s="9"/>
    </row>
    <row r="1104" spans="2:8" ht="15.75">
      <c r="B1104" s="8"/>
      <c r="C1104" s="9"/>
      <c r="D1104" s="10"/>
      <c r="E1104" s="9"/>
      <c r="F1104" s="9"/>
      <c r="G1104" s="9"/>
      <c r="H1104" s="9"/>
    </row>
    <row r="1105" spans="2:8" ht="15.75">
      <c r="B1105" s="8"/>
      <c r="C1105" s="9"/>
      <c r="D1105" s="10"/>
      <c r="E1105" s="9"/>
      <c r="F1105" s="9"/>
      <c r="G1105" s="9"/>
      <c r="H1105" s="9"/>
    </row>
    <row r="1106" spans="2:8" ht="15.75">
      <c r="B1106" s="8"/>
      <c r="C1106" s="9"/>
      <c r="D1106" s="10"/>
      <c r="E1106" s="9"/>
      <c r="F1106" s="9"/>
      <c r="G1106" s="9"/>
      <c r="H1106" s="9"/>
    </row>
    <row r="1107" spans="2:8" ht="15.75">
      <c r="B1107" s="8"/>
      <c r="C1107" s="9"/>
      <c r="D1107" s="10"/>
      <c r="E1107" s="9"/>
      <c r="F1107" s="9"/>
      <c r="G1107" s="9"/>
      <c r="H1107" s="9"/>
    </row>
    <row r="1108" spans="2:8" ht="15.75">
      <c r="B1108" s="8"/>
      <c r="C1108" s="9"/>
      <c r="D1108" s="10"/>
      <c r="E1108" s="9"/>
      <c r="F1108" s="9"/>
      <c r="G1108" s="9"/>
      <c r="H1108" s="9"/>
    </row>
    <row r="1109" spans="2:8" ht="15.75">
      <c r="B1109" s="8"/>
      <c r="C1109" s="9"/>
      <c r="D1109" s="10"/>
      <c r="E1109" s="9"/>
      <c r="F1109" s="9"/>
      <c r="G1109" s="9"/>
      <c r="H1109" s="9"/>
    </row>
    <row r="1110" spans="2:8" ht="15.75">
      <c r="B1110" s="8"/>
      <c r="C1110" s="9"/>
      <c r="D1110" s="10"/>
      <c r="E1110" s="9"/>
      <c r="F1110" s="9"/>
      <c r="G1110" s="9"/>
      <c r="H1110" s="9"/>
    </row>
    <row r="1111" spans="2:8" ht="15.75">
      <c r="B1111" s="8"/>
      <c r="C1111" s="9"/>
      <c r="D1111" s="10"/>
      <c r="E1111" s="9"/>
      <c r="F1111" s="9"/>
      <c r="G1111" s="9"/>
      <c r="H1111" s="9"/>
    </row>
    <row r="1112" spans="2:8" ht="15.75">
      <c r="B1112" s="8"/>
      <c r="C1112" s="9"/>
      <c r="D1112" s="10"/>
      <c r="E1112" s="9"/>
      <c r="F1112" s="9"/>
      <c r="G1112" s="9"/>
      <c r="H1112" s="9"/>
    </row>
    <row r="1113" spans="2:8" ht="15.75">
      <c r="B1113" s="8"/>
      <c r="C1113" s="9"/>
      <c r="D1113" s="10"/>
      <c r="E1113" s="9"/>
      <c r="F1113" s="9"/>
      <c r="G1113" s="9"/>
      <c r="H1113" s="9"/>
    </row>
    <row r="1114" spans="2:8" ht="15.75">
      <c r="B1114" s="8"/>
      <c r="C1114" s="9"/>
      <c r="D1114" s="10"/>
      <c r="E1114" s="9"/>
      <c r="F1114" s="9"/>
      <c r="G1114" s="9"/>
      <c r="H1114" s="9"/>
    </row>
    <row r="1115" spans="2:8" ht="15.75">
      <c r="B1115" s="8"/>
      <c r="C1115" s="9"/>
      <c r="D1115" s="10"/>
      <c r="E1115" s="9"/>
      <c r="F1115" s="9"/>
      <c r="G1115" s="9"/>
      <c r="H1115" s="9"/>
    </row>
    <row r="1116" spans="2:8" ht="15.75">
      <c r="B1116" s="8"/>
      <c r="C1116" s="9"/>
      <c r="D1116" s="10"/>
      <c r="E1116" s="9"/>
      <c r="F1116" s="9"/>
      <c r="G1116" s="9"/>
      <c r="H1116" s="9"/>
    </row>
    <row r="1117" spans="2:8" ht="15.75">
      <c r="B1117" s="8"/>
      <c r="C1117" s="9"/>
      <c r="D1117" s="10"/>
      <c r="E1117" s="9"/>
      <c r="F1117" s="9"/>
      <c r="G1117" s="9"/>
      <c r="H1117" s="9"/>
    </row>
    <row r="1118" spans="2:8" ht="15.75">
      <c r="B1118" s="8"/>
      <c r="C1118" s="9"/>
      <c r="D1118" s="10"/>
      <c r="E1118" s="9"/>
      <c r="F1118" s="9"/>
      <c r="G1118" s="9"/>
      <c r="H1118" s="9"/>
    </row>
    <row r="1119" spans="2:8" ht="15.75">
      <c r="B1119" s="8"/>
      <c r="C1119" s="9"/>
      <c r="D1119" s="10"/>
      <c r="E1119" s="9"/>
      <c r="F1119" s="9"/>
      <c r="G1119" s="9"/>
      <c r="H1119" s="9"/>
    </row>
    <row r="1120" spans="2:8" ht="15.75">
      <c r="B1120" s="8"/>
      <c r="C1120" s="9"/>
      <c r="D1120" s="10"/>
      <c r="E1120" s="9"/>
      <c r="F1120" s="9"/>
      <c r="G1120" s="9"/>
      <c r="H1120" s="9"/>
    </row>
    <row r="1121" spans="2:8" ht="15.75">
      <c r="B1121" s="8"/>
      <c r="C1121" s="9"/>
      <c r="D1121" s="10"/>
      <c r="E1121" s="9"/>
      <c r="F1121" s="9"/>
      <c r="G1121" s="9"/>
      <c r="H1121" s="9"/>
    </row>
    <row r="1122" spans="2:8" ht="15.75">
      <c r="B1122" s="8"/>
      <c r="C1122" s="9"/>
      <c r="D1122" s="10"/>
      <c r="E1122" s="9"/>
      <c r="F1122" s="9"/>
      <c r="G1122" s="9"/>
      <c r="H1122" s="9"/>
    </row>
    <row r="1123" spans="2:8" ht="15.75">
      <c r="B1123" s="8"/>
      <c r="C1123" s="9"/>
      <c r="D1123" s="10"/>
      <c r="E1123" s="9"/>
      <c r="F1123" s="9"/>
      <c r="G1123" s="9"/>
      <c r="H1123" s="9"/>
    </row>
    <row r="1124" spans="2:8" ht="15.75">
      <c r="B1124" s="8"/>
      <c r="C1124" s="9"/>
      <c r="D1124" s="10"/>
      <c r="E1124" s="9"/>
      <c r="F1124" s="9"/>
      <c r="G1124" s="9"/>
      <c r="H1124" s="9"/>
    </row>
    <row r="1125" spans="2:8" ht="15.75">
      <c r="B1125" s="8"/>
      <c r="C1125" s="9"/>
      <c r="D1125" s="10"/>
      <c r="E1125" s="9"/>
      <c r="F1125" s="9"/>
      <c r="G1125" s="9"/>
      <c r="H1125" s="9"/>
    </row>
    <row r="1126" spans="2:8" ht="15.75">
      <c r="B1126" s="8"/>
      <c r="C1126" s="9"/>
      <c r="D1126" s="10"/>
      <c r="E1126" s="9"/>
      <c r="F1126" s="9"/>
      <c r="G1126" s="9"/>
      <c r="H1126" s="9"/>
    </row>
    <row r="1127" spans="2:8" ht="15.75">
      <c r="B1127" s="8"/>
      <c r="C1127" s="9"/>
      <c r="D1127" s="10"/>
      <c r="E1127" s="9"/>
      <c r="F1127" s="9"/>
      <c r="G1127" s="9"/>
      <c r="H1127" s="9"/>
    </row>
    <row r="1128" spans="2:8" ht="15.75">
      <c r="B1128" s="8"/>
      <c r="C1128" s="9"/>
      <c r="D1128" s="10"/>
      <c r="E1128" s="9"/>
      <c r="F1128" s="9"/>
      <c r="G1128" s="9"/>
      <c r="H1128" s="9"/>
    </row>
    <row r="1129" spans="2:8" ht="15.75">
      <c r="B1129" s="8"/>
      <c r="C1129" s="9"/>
      <c r="D1129" s="10"/>
      <c r="E1129" s="9"/>
      <c r="F1129" s="9"/>
      <c r="G1129" s="9"/>
      <c r="H1129" s="9"/>
    </row>
    <row r="1130" spans="2:8" ht="15.75">
      <c r="B1130" s="8"/>
      <c r="C1130" s="9"/>
      <c r="D1130" s="10"/>
      <c r="E1130" s="9"/>
      <c r="F1130" s="9"/>
      <c r="G1130" s="9"/>
      <c r="H1130" s="9"/>
    </row>
    <row r="1131" spans="2:8" ht="15.75">
      <c r="B1131" s="8"/>
      <c r="C1131" s="9"/>
      <c r="D1131" s="10"/>
      <c r="E1131" s="9"/>
      <c r="F1131" s="9"/>
      <c r="G1131" s="9"/>
      <c r="H1131" s="9"/>
    </row>
    <row r="1132" spans="2:8" ht="15.75">
      <c r="B1132" s="8"/>
      <c r="C1132" s="9"/>
      <c r="D1132" s="10"/>
      <c r="E1132" s="9"/>
      <c r="F1132" s="9"/>
      <c r="G1132" s="9"/>
      <c r="H1132" s="9"/>
    </row>
    <row r="1133" spans="2:8" ht="15.75">
      <c r="B1133" s="8"/>
      <c r="C1133" s="9"/>
      <c r="D1133" s="10"/>
      <c r="E1133" s="9"/>
      <c r="F1133" s="9"/>
      <c r="G1133" s="9"/>
      <c r="H1133" s="9"/>
    </row>
    <row r="1134" spans="2:8" ht="15.75">
      <c r="B1134" s="8"/>
      <c r="C1134" s="9"/>
      <c r="D1134" s="10"/>
      <c r="E1134" s="9"/>
      <c r="F1134" s="9"/>
      <c r="G1134" s="9"/>
      <c r="H1134" s="9"/>
    </row>
    <row r="1135" spans="2:8" ht="15.75">
      <c r="B1135" s="8"/>
      <c r="C1135" s="9"/>
      <c r="D1135" s="10"/>
      <c r="E1135" s="9"/>
      <c r="F1135" s="9"/>
      <c r="G1135" s="9"/>
      <c r="H1135" s="9"/>
    </row>
    <row r="1136" spans="2:8" ht="15.75">
      <c r="B1136" s="8"/>
      <c r="C1136" s="9"/>
      <c r="D1136" s="10"/>
      <c r="E1136" s="9"/>
      <c r="F1136" s="9"/>
      <c r="G1136" s="9"/>
      <c r="H1136" s="9"/>
    </row>
    <row r="1137" spans="2:8" ht="15.75">
      <c r="B1137" s="8"/>
      <c r="C1137" s="9"/>
      <c r="D1137" s="10"/>
      <c r="E1137" s="9"/>
      <c r="F1137" s="9"/>
      <c r="G1137" s="9"/>
      <c r="H1137" s="9"/>
    </row>
    <row r="1138" spans="2:8" ht="15.75">
      <c r="B1138" s="8"/>
      <c r="C1138" s="9"/>
      <c r="D1138" s="10"/>
      <c r="E1138" s="9"/>
      <c r="F1138" s="9"/>
      <c r="G1138" s="9"/>
      <c r="H1138" s="9"/>
    </row>
    <row r="1139" spans="2:8" ht="15.75">
      <c r="B1139" s="8"/>
      <c r="C1139" s="9"/>
      <c r="D1139" s="10"/>
      <c r="E1139" s="9"/>
      <c r="F1139" s="9"/>
      <c r="G1139" s="9"/>
      <c r="H1139" s="9"/>
    </row>
    <row r="1140" spans="2:8" ht="15.75">
      <c r="B1140" s="8"/>
      <c r="C1140" s="9"/>
      <c r="D1140" s="10"/>
      <c r="E1140" s="9"/>
      <c r="F1140" s="9"/>
      <c r="G1140" s="9"/>
      <c r="H1140" s="9"/>
    </row>
    <row r="1141" spans="2:8" ht="15.75">
      <c r="B1141" s="8"/>
      <c r="C1141" s="9"/>
      <c r="D1141" s="10"/>
      <c r="E1141" s="9"/>
      <c r="F1141" s="9"/>
      <c r="G1141" s="9"/>
      <c r="H1141" s="9"/>
    </row>
    <row r="1142" spans="2:8" ht="15.75">
      <c r="B1142" s="8"/>
      <c r="C1142" s="9"/>
      <c r="D1142" s="10"/>
      <c r="E1142" s="9"/>
      <c r="F1142" s="9"/>
      <c r="G1142" s="9"/>
      <c r="H1142" s="9"/>
    </row>
    <row r="1143" spans="2:8" ht="15.75">
      <c r="B1143" s="8"/>
      <c r="C1143" s="9"/>
      <c r="D1143" s="10"/>
      <c r="E1143" s="9"/>
      <c r="F1143" s="9"/>
      <c r="G1143" s="9"/>
      <c r="H1143" s="9"/>
    </row>
    <row r="1144" spans="2:8" ht="15.75">
      <c r="B1144" s="8"/>
      <c r="C1144" s="9"/>
      <c r="D1144" s="10"/>
      <c r="E1144" s="9"/>
      <c r="F1144" s="9"/>
      <c r="G1144" s="9"/>
      <c r="H1144" s="9"/>
    </row>
    <row r="1145" spans="2:8" ht="15.75">
      <c r="B1145" s="8"/>
      <c r="C1145" s="9"/>
      <c r="D1145" s="10"/>
      <c r="E1145" s="9"/>
      <c r="F1145" s="9"/>
      <c r="G1145" s="9"/>
      <c r="H1145" s="9"/>
    </row>
    <row r="1146" spans="2:8" ht="15.75">
      <c r="B1146" s="8"/>
      <c r="C1146" s="9"/>
      <c r="D1146" s="10"/>
      <c r="E1146" s="9"/>
      <c r="F1146" s="9"/>
      <c r="G1146" s="9"/>
      <c r="H1146" s="9"/>
    </row>
    <row r="1147" spans="2:8" ht="15.75">
      <c r="B1147" s="8"/>
      <c r="C1147" s="9"/>
      <c r="D1147" s="10"/>
      <c r="E1147" s="9"/>
      <c r="F1147" s="9"/>
      <c r="G1147" s="9"/>
      <c r="H1147" s="9"/>
    </row>
    <row r="1148" spans="2:8" ht="15.75">
      <c r="B1148" s="8"/>
      <c r="C1148" s="9"/>
      <c r="D1148" s="10"/>
      <c r="E1148" s="9"/>
      <c r="F1148" s="9"/>
      <c r="G1148" s="9"/>
      <c r="H1148" s="9"/>
    </row>
    <row r="1149" spans="2:8" ht="15.75">
      <c r="B1149" s="8"/>
      <c r="C1149" s="9"/>
      <c r="D1149" s="10"/>
      <c r="E1149" s="9"/>
      <c r="F1149" s="9"/>
      <c r="G1149" s="9"/>
      <c r="H1149" s="9"/>
    </row>
    <row r="1150" spans="2:8" ht="15.75">
      <c r="B1150" s="8"/>
      <c r="C1150" s="9"/>
      <c r="D1150" s="10"/>
      <c r="E1150" s="9"/>
      <c r="F1150" s="9"/>
      <c r="G1150" s="9"/>
      <c r="H1150" s="9"/>
    </row>
    <row r="1151" spans="2:8" ht="15.75">
      <c r="B1151" s="8"/>
      <c r="C1151" s="9"/>
      <c r="D1151" s="10"/>
      <c r="E1151" s="9"/>
      <c r="F1151" s="9"/>
      <c r="G1151" s="9"/>
      <c r="H1151" s="9"/>
    </row>
    <row r="1152" spans="2:8" ht="15.75">
      <c r="B1152" s="8"/>
      <c r="C1152" s="9"/>
      <c r="D1152" s="10"/>
      <c r="E1152" s="9"/>
      <c r="F1152" s="9"/>
      <c r="G1152" s="9"/>
      <c r="H1152" s="9"/>
    </row>
    <row r="1153" spans="2:8" ht="15.75">
      <c r="B1153" s="8"/>
      <c r="C1153" s="9"/>
      <c r="D1153" s="10"/>
      <c r="E1153" s="9"/>
      <c r="F1153" s="9"/>
      <c r="G1153" s="9"/>
      <c r="H1153" s="9"/>
    </row>
    <row r="1154" spans="2:8" ht="15.75">
      <c r="B1154" s="8"/>
      <c r="C1154" s="9"/>
      <c r="D1154" s="10"/>
      <c r="E1154" s="9"/>
      <c r="F1154" s="9"/>
      <c r="G1154" s="9"/>
      <c r="H1154" s="9"/>
    </row>
    <row r="1155" spans="2:8" ht="15.75">
      <c r="B1155" s="8"/>
      <c r="C1155" s="9"/>
      <c r="D1155" s="10"/>
      <c r="E1155" s="9"/>
      <c r="F1155" s="9"/>
      <c r="G1155" s="9"/>
      <c r="H1155" s="9"/>
    </row>
    <row r="1156" spans="2:8" ht="15.75">
      <c r="B1156" s="8"/>
      <c r="C1156" s="9"/>
      <c r="D1156" s="10"/>
      <c r="E1156" s="9"/>
      <c r="F1156" s="9"/>
      <c r="G1156" s="9"/>
      <c r="H1156" s="9"/>
    </row>
    <row r="1157" spans="2:8" ht="15.75">
      <c r="B1157" s="8"/>
      <c r="C1157" s="9"/>
      <c r="D1157" s="10"/>
      <c r="E1157" s="9"/>
      <c r="F1157" s="9"/>
      <c r="G1157" s="9"/>
      <c r="H1157" s="9"/>
    </row>
  </sheetData>
  <sheetProtection/>
  <mergeCells count="15">
    <mergeCell ref="B255:H255"/>
    <mergeCell ref="B257:H257"/>
    <mergeCell ref="B5:C5"/>
    <mergeCell ref="F5:H5"/>
    <mergeCell ref="B253:H253"/>
    <mergeCell ref="B249:H249"/>
    <mergeCell ref="B242:H242"/>
    <mergeCell ref="B243:H243"/>
    <mergeCell ref="B248:H248"/>
    <mergeCell ref="B8:C8"/>
    <mergeCell ref="G8:H8"/>
    <mergeCell ref="B1:H1"/>
    <mergeCell ref="B2:H2"/>
    <mergeCell ref="B3:H3"/>
    <mergeCell ref="F6:H6"/>
  </mergeCells>
  <printOptions horizontalCentered="1"/>
  <pageMargins left="0.5905511811023623" right="0.3937007874015748" top="0.7874015748031497" bottom="0.5905511811023623" header="0.5118110236220472" footer="0.4724409448818898"/>
  <pageSetup horizontalDpi="600" verticalDpi="600" orientation="portrait" paperSize="9" scale="55" r:id="rId1"/>
  <headerFooter alignWithMargins="0">
    <oddFooter>&amp;R&amp;P/&amp;N</oddFooter>
  </headerFooter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L38"/>
  <sheetViews>
    <sheetView view="pageBreakPreview" zoomScale="80" zoomScaleSheetLayoutView="80" zoomScalePageLayoutView="0" workbookViewId="0" topLeftCell="A10">
      <selection activeCell="D29" sqref="D29"/>
    </sheetView>
  </sheetViews>
  <sheetFormatPr defaultColWidth="9.140625" defaultRowHeight="12.75"/>
  <cols>
    <col min="3" max="3" width="14.00390625" style="0" customWidth="1"/>
    <col min="4" max="4" width="43.57421875" style="0" customWidth="1"/>
    <col min="5" max="5" width="19.28125" style="0" customWidth="1"/>
    <col min="6" max="6" width="11.57421875" style="0" customWidth="1"/>
    <col min="7" max="8" width="13.421875" style="0" customWidth="1"/>
    <col min="9" max="9" width="14.421875" style="0" customWidth="1"/>
    <col min="12" max="12" width="27.7109375" style="0" customWidth="1"/>
  </cols>
  <sheetData>
    <row r="1" ht="13.5" thickBot="1"/>
    <row r="2" spans="2:12" ht="27" customHeight="1">
      <c r="B2" s="218" t="s">
        <v>521</v>
      </c>
      <c r="C2" s="221" t="s">
        <v>517</v>
      </c>
      <c r="D2" s="221"/>
      <c r="E2" s="221"/>
      <c r="F2" s="221"/>
      <c r="G2" s="221"/>
      <c r="H2" s="221"/>
      <c r="I2" s="222"/>
      <c r="J2" s="38"/>
      <c r="K2" s="38"/>
      <c r="L2" s="38"/>
    </row>
    <row r="3" spans="2:9" ht="25.5">
      <c r="B3" s="219"/>
      <c r="C3" s="71" t="s">
        <v>118</v>
      </c>
      <c r="D3" s="39" t="s">
        <v>122</v>
      </c>
      <c r="E3" s="39" t="s">
        <v>119</v>
      </c>
      <c r="F3" s="72" t="s">
        <v>518</v>
      </c>
      <c r="G3" s="223" t="s">
        <v>121</v>
      </c>
      <c r="H3" s="224"/>
      <c r="I3" s="225"/>
    </row>
    <row r="4" spans="2:9" ht="25.5">
      <c r="B4" s="219"/>
      <c r="C4" s="46">
        <v>1287</v>
      </c>
      <c r="D4" s="80" t="s">
        <v>519</v>
      </c>
      <c r="E4" s="74">
        <v>1.07</v>
      </c>
      <c r="F4" s="75">
        <v>15.53</v>
      </c>
      <c r="G4" s="200">
        <f>E4*F4</f>
        <v>16.6171</v>
      </c>
      <c r="H4" s="201"/>
      <c r="I4" s="202"/>
    </row>
    <row r="5" spans="2:9" ht="25.5">
      <c r="B5" s="219"/>
      <c r="C5" s="46">
        <v>1381</v>
      </c>
      <c r="D5" s="80" t="s">
        <v>520</v>
      </c>
      <c r="E5" s="74">
        <v>6.14</v>
      </c>
      <c r="F5" s="81">
        <v>0.5</v>
      </c>
      <c r="G5" s="200">
        <f>E5*F5</f>
        <v>3.07</v>
      </c>
      <c r="H5" s="201"/>
      <c r="I5" s="202"/>
    </row>
    <row r="6" spans="2:9" ht="12.75">
      <c r="B6" s="219"/>
      <c r="C6" s="46">
        <v>11604</v>
      </c>
      <c r="D6" s="80" t="s">
        <v>522</v>
      </c>
      <c r="E6" s="74">
        <v>0.19</v>
      </c>
      <c r="F6" s="81">
        <v>44.8</v>
      </c>
      <c r="G6" s="200">
        <f>E6*F6</f>
        <v>8.511999999999999</v>
      </c>
      <c r="H6" s="201"/>
      <c r="I6" s="202"/>
    </row>
    <row r="7" spans="2:9" ht="27.75" customHeight="1">
      <c r="B7" s="219"/>
      <c r="C7" s="71" t="s">
        <v>118</v>
      </c>
      <c r="D7" s="72" t="s">
        <v>136</v>
      </c>
      <c r="E7" s="39" t="s">
        <v>119</v>
      </c>
      <c r="F7" s="72" t="s">
        <v>120</v>
      </c>
      <c r="G7" s="223" t="s">
        <v>121</v>
      </c>
      <c r="H7" s="224"/>
      <c r="I7" s="225"/>
    </row>
    <row r="8" spans="2:9" ht="12.75">
      <c r="B8" s="219"/>
      <c r="C8" s="29">
        <v>6113</v>
      </c>
      <c r="D8" s="73" t="s">
        <v>524</v>
      </c>
      <c r="E8" s="82">
        <v>0.49</v>
      </c>
      <c r="F8" s="75">
        <v>14.65</v>
      </c>
      <c r="G8" s="200">
        <f>E8*F8</f>
        <v>7.1785</v>
      </c>
      <c r="H8" s="201"/>
      <c r="I8" s="202"/>
    </row>
    <row r="9" spans="2:9" ht="12.75">
      <c r="B9" s="219"/>
      <c r="C9" s="76">
        <v>88316</v>
      </c>
      <c r="D9" s="77" t="s">
        <v>525</v>
      </c>
      <c r="E9" s="78">
        <v>0.21</v>
      </c>
      <c r="F9" s="79">
        <v>12.7</v>
      </c>
      <c r="G9" s="200">
        <f>E9*F9</f>
        <v>2.667</v>
      </c>
      <c r="H9" s="201"/>
      <c r="I9" s="202"/>
    </row>
    <row r="10" spans="2:9" ht="13.5" thickBot="1">
      <c r="B10" s="220"/>
      <c r="C10" s="203" t="s">
        <v>123</v>
      </c>
      <c r="D10" s="204"/>
      <c r="E10" s="204"/>
      <c r="F10" s="204"/>
      <c r="G10" s="205">
        <f>G4+G8+G5+G6+G9</f>
        <v>38.0446</v>
      </c>
      <c r="H10" s="206"/>
      <c r="I10" s="207"/>
    </row>
    <row r="11" spans="2:9" ht="12.75">
      <c r="B11" s="48"/>
      <c r="C11" s="83"/>
      <c r="D11" s="83"/>
      <c r="E11" s="83"/>
      <c r="F11" s="83"/>
      <c r="G11" s="83"/>
      <c r="H11" s="83"/>
      <c r="I11" s="84"/>
    </row>
    <row r="12" spans="2:9" ht="12.75">
      <c r="B12" s="48"/>
      <c r="C12" s="49"/>
      <c r="D12" s="49"/>
      <c r="E12" s="49"/>
      <c r="F12" s="49"/>
      <c r="G12" s="49"/>
      <c r="H12" s="49"/>
      <c r="I12" s="50"/>
    </row>
    <row r="13" spans="2:9" ht="13.5" thickBot="1">
      <c r="B13" s="48"/>
      <c r="C13" s="48"/>
      <c r="D13" s="48"/>
      <c r="E13" s="48"/>
      <c r="F13" s="48"/>
      <c r="G13" s="48"/>
      <c r="H13" s="48"/>
      <c r="I13" s="48"/>
    </row>
    <row r="14" spans="2:9" ht="16.5">
      <c r="B14" s="228" t="s">
        <v>151</v>
      </c>
      <c r="C14" s="210" t="s">
        <v>135</v>
      </c>
      <c r="D14" s="211"/>
      <c r="E14" s="211"/>
      <c r="F14" s="211"/>
      <c r="G14" s="212"/>
      <c r="H14" s="212"/>
      <c r="I14" s="213"/>
    </row>
    <row r="15" spans="2:9" ht="12.75">
      <c r="B15" s="229"/>
      <c r="C15" s="51" t="s">
        <v>126</v>
      </c>
      <c r="D15" s="47" t="s">
        <v>127</v>
      </c>
      <c r="E15" s="214" t="s">
        <v>128</v>
      </c>
      <c r="F15" s="215"/>
      <c r="G15" s="47" t="s">
        <v>119</v>
      </c>
      <c r="H15" s="52" t="s">
        <v>130</v>
      </c>
      <c r="I15" s="52" t="s">
        <v>129</v>
      </c>
    </row>
    <row r="16" spans="2:9" ht="33">
      <c r="B16" s="229"/>
      <c r="C16" s="53" t="s">
        <v>131</v>
      </c>
      <c r="D16" s="54" t="s">
        <v>125</v>
      </c>
      <c r="E16" s="216" t="s">
        <v>22</v>
      </c>
      <c r="F16" s="217"/>
      <c r="G16" s="55">
        <v>1</v>
      </c>
      <c r="H16" s="56">
        <v>169.82</v>
      </c>
      <c r="I16" s="56">
        <f>(G16*H16)</f>
        <v>169.82</v>
      </c>
    </row>
    <row r="17" spans="2:9" ht="12.75">
      <c r="B17" s="229"/>
      <c r="C17" s="51" t="s">
        <v>118</v>
      </c>
      <c r="D17" s="47" t="s">
        <v>134</v>
      </c>
      <c r="E17" s="214" t="s">
        <v>128</v>
      </c>
      <c r="F17" s="215"/>
      <c r="G17" s="47" t="s">
        <v>119</v>
      </c>
      <c r="H17" s="52" t="s">
        <v>130</v>
      </c>
      <c r="I17" s="52" t="s">
        <v>129</v>
      </c>
    </row>
    <row r="18" spans="2:9" ht="56.25" customHeight="1">
      <c r="B18" s="229"/>
      <c r="C18" s="57" t="s">
        <v>132</v>
      </c>
      <c r="D18" s="58" t="s">
        <v>133</v>
      </c>
      <c r="E18" s="226" t="s">
        <v>44</v>
      </c>
      <c r="F18" s="227"/>
      <c r="G18" s="59">
        <v>20</v>
      </c>
      <c r="H18" s="56">
        <v>169.82</v>
      </c>
      <c r="I18" s="60">
        <f>H18*20%</f>
        <v>33.964</v>
      </c>
    </row>
    <row r="19" spans="2:9" ht="13.5" thickBot="1">
      <c r="B19" s="230"/>
      <c r="C19" s="208" t="s">
        <v>123</v>
      </c>
      <c r="D19" s="209"/>
      <c r="E19" s="209"/>
      <c r="F19" s="209"/>
      <c r="G19" s="61"/>
      <c r="H19" s="61"/>
      <c r="I19" s="62">
        <f>SUM(I16+I18)</f>
        <v>203.784</v>
      </c>
    </row>
    <row r="20" spans="2:9" ht="12.75">
      <c r="B20" s="48"/>
      <c r="C20" s="48"/>
      <c r="D20" s="48"/>
      <c r="E20" s="48"/>
      <c r="F20" s="48"/>
      <c r="G20" s="48"/>
      <c r="H20" s="48"/>
      <c r="I20" s="48"/>
    </row>
    <row r="21" spans="2:9" ht="12.75">
      <c r="B21" s="48"/>
      <c r="C21" s="48"/>
      <c r="D21" s="48"/>
      <c r="E21" s="48"/>
      <c r="F21" s="48"/>
      <c r="G21" s="48"/>
      <c r="H21" s="48"/>
      <c r="I21" s="48"/>
    </row>
    <row r="22" spans="2:9" ht="13.5" thickBot="1">
      <c r="B22" s="48"/>
      <c r="C22" s="48"/>
      <c r="D22" s="48"/>
      <c r="E22" s="48"/>
      <c r="F22" s="48"/>
      <c r="G22" s="48"/>
      <c r="H22" s="48"/>
      <c r="I22" s="48"/>
    </row>
    <row r="23" spans="2:9" ht="16.5">
      <c r="B23" s="228" t="s">
        <v>152</v>
      </c>
      <c r="C23" s="210" t="s">
        <v>137</v>
      </c>
      <c r="D23" s="211"/>
      <c r="E23" s="211"/>
      <c r="F23" s="211"/>
      <c r="G23" s="212"/>
      <c r="H23" s="212"/>
      <c r="I23" s="213"/>
    </row>
    <row r="24" spans="2:9" ht="12.75">
      <c r="B24" s="229"/>
      <c r="C24" s="51" t="s">
        <v>126</v>
      </c>
      <c r="D24" s="47" t="s">
        <v>127</v>
      </c>
      <c r="E24" s="214" t="s">
        <v>128</v>
      </c>
      <c r="F24" s="215"/>
      <c r="G24" s="47" t="s">
        <v>119</v>
      </c>
      <c r="H24" s="52" t="s">
        <v>130</v>
      </c>
      <c r="I24" s="52" t="s">
        <v>129</v>
      </c>
    </row>
    <row r="25" spans="2:9" ht="33">
      <c r="B25" s="229"/>
      <c r="C25" s="53" t="s">
        <v>138</v>
      </c>
      <c r="D25" s="54" t="s">
        <v>139</v>
      </c>
      <c r="E25" s="216" t="s">
        <v>22</v>
      </c>
      <c r="F25" s="217"/>
      <c r="G25" s="55">
        <v>1</v>
      </c>
      <c r="H25" s="56">
        <v>199.27</v>
      </c>
      <c r="I25" s="56">
        <f>(G25*H25)</f>
        <v>199.27</v>
      </c>
    </row>
    <row r="26" spans="2:9" ht="12.75">
      <c r="B26" s="229"/>
      <c r="C26" s="51" t="s">
        <v>118</v>
      </c>
      <c r="D26" s="47" t="s">
        <v>134</v>
      </c>
      <c r="E26" s="214" t="s">
        <v>128</v>
      </c>
      <c r="F26" s="215"/>
      <c r="G26" s="47" t="s">
        <v>119</v>
      </c>
      <c r="H26" s="52" t="s">
        <v>130</v>
      </c>
      <c r="I26" s="52" t="s">
        <v>129</v>
      </c>
    </row>
    <row r="27" spans="2:9" ht="38.25">
      <c r="B27" s="229"/>
      <c r="C27" s="57" t="s">
        <v>140</v>
      </c>
      <c r="D27" s="58" t="s">
        <v>141</v>
      </c>
      <c r="E27" s="226" t="s">
        <v>44</v>
      </c>
      <c r="F27" s="227"/>
      <c r="G27" s="59">
        <v>20</v>
      </c>
      <c r="H27" s="56">
        <v>199.27</v>
      </c>
      <c r="I27" s="60">
        <f>H27*20%</f>
        <v>39.854000000000006</v>
      </c>
    </row>
    <row r="28" spans="2:9" ht="13.5" thickBot="1">
      <c r="B28" s="230"/>
      <c r="C28" s="208" t="s">
        <v>123</v>
      </c>
      <c r="D28" s="209"/>
      <c r="E28" s="209"/>
      <c r="F28" s="209"/>
      <c r="G28" s="61"/>
      <c r="H28" s="61"/>
      <c r="I28" s="62">
        <f>SUM(I25+I27)</f>
        <v>239.12400000000002</v>
      </c>
    </row>
    <row r="29" spans="2:9" ht="12.75">
      <c r="B29" s="48"/>
      <c r="C29" s="48"/>
      <c r="D29" s="48"/>
      <c r="E29" s="48"/>
      <c r="F29" s="48"/>
      <c r="G29" s="48"/>
      <c r="H29" s="48"/>
      <c r="I29" s="48"/>
    </row>
    <row r="30" spans="2:9" ht="12.75">
      <c r="B30" s="48"/>
      <c r="C30" s="48"/>
      <c r="D30" s="48"/>
      <c r="E30" s="48"/>
      <c r="F30" s="48"/>
      <c r="G30" s="48"/>
      <c r="H30" s="48"/>
      <c r="I30" s="48"/>
    </row>
    <row r="31" spans="2:9" ht="13.5" thickBot="1">
      <c r="B31" s="48"/>
      <c r="C31" s="48"/>
      <c r="D31" s="48"/>
      <c r="E31" s="48"/>
      <c r="F31" s="48"/>
      <c r="G31" s="48"/>
      <c r="H31" s="48"/>
      <c r="I31" s="48"/>
    </row>
    <row r="32" spans="2:9" ht="16.5">
      <c r="B32" s="228" t="s">
        <v>153</v>
      </c>
      <c r="C32" s="210" t="s">
        <v>142</v>
      </c>
      <c r="D32" s="211"/>
      <c r="E32" s="211"/>
      <c r="F32" s="211"/>
      <c r="G32" s="212"/>
      <c r="H32" s="212"/>
      <c r="I32" s="213"/>
    </row>
    <row r="33" spans="2:9" ht="12.75">
      <c r="B33" s="229"/>
      <c r="C33" s="51" t="s">
        <v>126</v>
      </c>
      <c r="D33" s="47" t="s">
        <v>127</v>
      </c>
      <c r="E33" s="214" t="s">
        <v>128</v>
      </c>
      <c r="F33" s="215"/>
      <c r="G33" s="47" t="s">
        <v>119</v>
      </c>
      <c r="H33" s="52" t="s">
        <v>124</v>
      </c>
      <c r="I33" s="52" t="s">
        <v>129</v>
      </c>
    </row>
    <row r="34" spans="2:9" ht="165.75" customHeight="1">
      <c r="B34" s="229"/>
      <c r="C34" s="53" t="s">
        <v>143</v>
      </c>
      <c r="D34" s="63" t="s">
        <v>145</v>
      </c>
      <c r="E34" s="216" t="s">
        <v>144</v>
      </c>
      <c r="F34" s="217"/>
      <c r="G34" s="55">
        <v>1</v>
      </c>
      <c r="H34" s="56">
        <v>386.74</v>
      </c>
      <c r="I34" s="56">
        <f>(G34*H34)</f>
        <v>386.74</v>
      </c>
    </row>
    <row r="35" spans="2:9" ht="12.75">
      <c r="B35" s="229"/>
      <c r="C35" s="51" t="s">
        <v>118</v>
      </c>
      <c r="D35" s="47" t="s">
        <v>150</v>
      </c>
      <c r="E35" s="214" t="s">
        <v>128</v>
      </c>
      <c r="F35" s="215"/>
      <c r="G35" s="47" t="s">
        <v>119</v>
      </c>
      <c r="H35" s="52" t="s">
        <v>149</v>
      </c>
      <c r="I35" s="52" t="s">
        <v>129</v>
      </c>
    </row>
    <row r="36" spans="2:9" ht="12.75">
      <c r="B36" s="229"/>
      <c r="C36" s="64">
        <v>2696</v>
      </c>
      <c r="D36" s="65" t="s">
        <v>146</v>
      </c>
      <c r="E36" s="231" t="s">
        <v>147</v>
      </c>
      <c r="F36" s="232"/>
      <c r="G36" s="66">
        <v>3</v>
      </c>
      <c r="H36" s="67">
        <v>9.31</v>
      </c>
      <c r="I36" s="68">
        <f>G36*H36</f>
        <v>27.93</v>
      </c>
    </row>
    <row r="37" spans="2:9" ht="12.75">
      <c r="B37" s="229"/>
      <c r="C37" s="69">
        <v>6130</v>
      </c>
      <c r="D37" s="70" t="s">
        <v>148</v>
      </c>
      <c r="E37" s="231" t="s">
        <v>147</v>
      </c>
      <c r="F37" s="232"/>
      <c r="G37" s="66">
        <v>3</v>
      </c>
      <c r="H37" s="56">
        <v>7.56</v>
      </c>
      <c r="I37" s="68">
        <f>G37*H37</f>
        <v>22.68</v>
      </c>
    </row>
    <row r="38" spans="2:9" ht="13.5" thickBot="1">
      <c r="B38" s="230"/>
      <c r="C38" s="208" t="s">
        <v>123</v>
      </c>
      <c r="D38" s="209"/>
      <c r="E38" s="209"/>
      <c r="F38" s="209"/>
      <c r="G38" s="61"/>
      <c r="H38" s="61"/>
      <c r="I38" s="62">
        <f>SUM(I34+I36+I37)</f>
        <v>437.35</v>
      </c>
    </row>
  </sheetData>
  <sheetProtection/>
  <mergeCells count="33">
    <mergeCell ref="B32:B38"/>
    <mergeCell ref="C32:I32"/>
    <mergeCell ref="E33:F33"/>
    <mergeCell ref="E34:F34"/>
    <mergeCell ref="E35:F35"/>
    <mergeCell ref="E36:F36"/>
    <mergeCell ref="E37:F37"/>
    <mergeCell ref="C38:F38"/>
    <mergeCell ref="E27:F27"/>
    <mergeCell ref="B23:B28"/>
    <mergeCell ref="E24:F24"/>
    <mergeCell ref="C28:F28"/>
    <mergeCell ref="B14:B19"/>
    <mergeCell ref="C14:I14"/>
    <mergeCell ref="E15:F15"/>
    <mergeCell ref="E16:F16"/>
    <mergeCell ref="E17:F17"/>
    <mergeCell ref="E18:F18"/>
    <mergeCell ref="C23:I23"/>
    <mergeCell ref="E26:F26"/>
    <mergeCell ref="G9:I9"/>
    <mergeCell ref="E25:F25"/>
    <mergeCell ref="B2:B10"/>
    <mergeCell ref="C2:I2"/>
    <mergeCell ref="G3:I3"/>
    <mergeCell ref="G4:I4"/>
    <mergeCell ref="G7:I7"/>
    <mergeCell ref="G8:I8"/>
    <mergeCell ref="C10:F10"/>
    <mergeCell ref="G10:I10"/>
    <mergeCell ref="G5:I5"/>
    <mergeCell ref="G6:I6"/>
    <mergeCell ref="C19:F19"/>
  </mergeCells>
  <printOptions/>
  <pageMargins left="0.9055118110236221" right="3.25" top="0.7874015748031497" bottom="0.7874015748031497" header="0.31496062992125984" footer="0.31496062992125984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Usuario</cp:lastModifiedBy>
  <cp:lastPrinted>2017-06-08T16:39:22Z</cp:lastPrinted>
  <dcterms:created xsi:type="dcterms:W3CDTF">2001-01-11T11:49:53Z</dcterms:created>
  <dcterms:modified xsi:type="dcterms:W3CDTF">2017-07-11T19:41:36Z</dcterms:modified>
  <cp:category/>
  <cp:version/>
  <cp:contentType/>
  <cp:contentStatus/>
</cp:coreProperties>
</file>